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NITRAWEX, spol. s r.o\nové VO\SP\"/>
    </mc:Choice>
  </mc:AlternateContent>
  <bookViews>
    <workbookView xWindow="0" yWindow="0" windowWidth="28800" windowHeight="12435"/>
  </bookViews>
  <sheets>
    <sheet name="Výkaz výmer" sheetId="1" r:id="rId1"/>
    <sheet name="Rekonštrukcia vykurovania" sheetId="2" r:id="rId2"/>
    <sheet name="Plynofikácia" sheetId="3" r:id="rId3"/>
  </sheets>
  <externalReferences>
    <externalReference r:id="rId4"/>
    <externalReference r:id="rId5"/>
  </externalReferences>
  <definedNames>
    <definedName name="_FilterDatabase" localSheetId="2" hidden="1">#REF!</definedName>
    <definedName name="_FilterDatabase" hidden="1">#REF!</definedName>
    <definedName name="fakt1R" localSheetId="2">#REF!</definedName>
    <definedName name="fakt1R">#REF!</definedName>
    <definedName name="_xlnm.Print_Titles" localSheetId="2">Plynofikácia!$8:$10</definedName>
    <definedName name="_xlnm.Print_Titles" localSheetId="1">'Rekonštrukcia vykurovania'!$8:$10</definedName>
    <definedName name="_xlnm.Print_Area" localSheetId="2">Plynofikácia!$A:$O</definedName>
    <definedName name="_xlnm.Print_Area" localSheetId="1">'Rekonštrukcia vykurovania'!$A:$O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3" i="3" l="1"/>
  <c r="I43" i="3"/>
  <c r="W41" i="3"/>
  <c r="N41" i="3"/>
  <c r="N43" i="3" s="1"/>
  <c r="I41" i="3"/>
  <c r="L40" i="3"/>
  <c r="L41" i="3" s="1"/>
  <c r="L43" i="3" s="1"/>
  <c r="J40" i="3"/>
  <c r="J41" i="3" s="1"/>
  <c r="H40" i="3"/>
  <c r="H41" i="3" s="1"/>
  <c r="H43" i="3" s="1"/>
  <c r="J39" i="3"/>
  <c r="H39" i="3"/>
  <c r="W33" i="3"/>
  <c r="N33" i="3"/>
  <c r="L33" i="3"/>
  <c r="I33" i="3"/>
  <c r="L32" i="3"/>
  <c r="J32" i="3"/>
  <c r="J33" i="3" s="1"/>
  <c r="E33" i="3" s="1"/>
  <c r="H32" i="3"/>
  <c r="H33" i="3" s="1"/>
  <c r="W29" i="3"/>
  <c r="N29" i="3"/>
  <c r="I29" i="3"/>
  <c r="L28" i="3"/>
  <c r="J28" i="3"/>
  <c r="H28" i="3"/>
  <c r="L27" i="3"/>
  <c r="J27" i="3"/>
  <c r="J29" i="3" s="1"/>
  <c r="E29" i="3" s="1"/>
  <c r="H27" i="3"/>
  <c r="L26" i="3"/>
  <c r="J26" i="3"/>
  <c r="H26" i="3"/>
  <c r="L25" i="3"/>
  <c r="L29" i="3" s="1"/>
  <c r="J25" i="3"/>
  <c r="H25" i="3"/>
  <c r="H29" i="3" s="1"/>
  <c r="W22" i="3"/>
  <c r="W35" i="3" s="1"/>
  <c r="W45" i="3" s="1"/>
  <c r="I22" i="3"/>
  <c r="I35" i="3" s="1"/>
  <c r="I45" i="3" s="1"/>
  <c r="J21" i="3"/>
  <c r="H21" i="3"/>
  <c r="J20" i="3"/>
  <c r="H20" i="3"/>
  <c r="L19" i="3"/>
  <c r="J19" i="3"/>
  <c r="H19" i="3"/>
  <c r="H22" i="3" s="1"/>
  <c r="L18" i="3"/>
  <c r="J18" i="3"/>
  <c r="H18" i="3"/>
  <c r="N17" i="3"/>
  <c r="L17" i="3"/>
  <c r="J17" i="3"/>
  <c r="H17" i="3"/>
  <c r="N16" i="3"/>
  <c r="L16" i="3"/>
  <c r="J16" i="3"/>
  <c r="H16" i="3"/>
  <c r="N15" i="3"/>
  <c r="N22" i="3" s="1"/>
  <c r="N35" i="3" s="1"/>
  <c r="L15" i="3"/>
  <c r="J15" i="3"/>
  <c r="J22" i="3" s="1"/>
  <c r="H15" i="3"/>
  <c r="L14" i="3"/>
  <c r="L22" i="3" s="1"/>
  <c r="L35" i="3" s="1"/>
  <c r="L45" i="3" s="1"/>
  <c r="J14" i="3"/>
  <c r="H14" i="3"/>
  <c r="D8" i="3"/>
  <c r="N77" i="2"/>
  <c r="L77" i="2"/>
  <c r="I77" i="2"/>
  <c r="W76" i="2"/>
  <c r="L76" i="2"/>
  <c r="J76" i="2"/>
  <c r="H76" i="2"/>
  <c r="L75" i="2"/>
  <c r="J75" i="2"/>
  <c r="J77" i="2" s="1"/>
  <c r="E77" i="2" s="1"/>
  <c r="H75" i="2"/>
  <c r="H77" i="2" s="1"/>
  <c r="I72" i="2"/>
  <c r="W71" i="2"/>
  <c r="J71" i="2"/>
  <c r="H71" i="2"/>
  <c r="H72" i="2" s="1"/>
  <c r="J70" i="2"/>
  <c r="H70" i="2"/>
  <c r="L69" i="2"/>
  <c r="J69" i="2"/>
  <c r="H69" i="2"/>
  <c r="N68" i="2"/>
  <c r="N72" i="2" s="1"/>
  <c r="L68" i="2"/>
  <c r="L72" i="2" s="1"/>
  <c r="J68" i="2"/>
  <c r="J72" i="2" s="1"/>
  <c r="E72" i="2" s="1"/>
  <c r="H68" i="2"/>
  <c r="N65" i="2"/>
  <c r="W64" i="2"/>
  <c r="L64" i="2"/>
  <c r="J64" i="2"/>
  <c r="H64" i="2"/>
  <c r="L63" i="2"/>
  <c r="J63" i="2"/>
  <c r="H63" i="2"/>
  <c r="L62" i="2"/>
  <c r="L65" i="2" s="1"/>
  <c r="J62" i="2"/>
  <c r="H62" i="2"/>
  <c r="J61" i="2"/>
  <c r="H61" i="2"/>
  <c r="J60" i="2"/>
  <c r="H60" i="2"/>
  <c r="J59" i="2"/>
  <c r="I59" i="2"/>
  <c r="J58" i="2"/>
  <c r="I58" i="2"/>
  <c r="J57" i="2"/>
  <c r="I57" i="2"/>
  <c r="J56" i="2"/>
  <c r="I56" i="2"/>
  <c r="J55" i="2"/>
  <c r="I55" i="2"/>
  <c r="I65" i="2" s="1"/>
  <c r="J54" i="2"/>
  <c r="J65" i="2" s="1"/>
  <c r="E65" i="2" s="1"/>
  <c r="H54" i="2"/>
  <c r="H65" i="2" s="1"/>
  <c r="I51" i="2"/>
  <c r="W50" i="2"/>
  <c r="J50" i="2"/>
  <c r="H50" i="2"/>
  <c r="J49" i="2"/>
  <c r="H49" i="2"/>
  <c r="J48" i="2"/>
  <c r="H48" i="2"/>
  <c r="J47" i="2"/>
  <c r="H47" i="2"/>
  <c r="L46" i="2"/>
  <c r="J46" i="2"/>
  <c r="H46" i="2"/>
  <c r="L45" i="2"/>
  <c r="J45" i="2"/>
  <c r="H45" i="2"/>
  <c r="L44" i="2"/>
  <c r="J44" i="2"/>
  <c r="H44" i="2"/>
  <c r="N43" i="2"/>
  <c r="L43" i="2"/>
  <c r="J43" i="2"/>
  <c r="H43" i="2"/>
  <c r="N42" i="2"/>
  <c r="N51" i="2" s="1"/>
  <c r="L42" i="2"/>
  <c r="L51" i="2" s="1"/>
  <c r="J42" i="2"/>
  <c r="J51" i="2" s="1"/>
  <c r="E51" i="2" s="1"/>
  <c r="H42" i="2"/>
  <c r="H51" i="2" s="1"/>
  <c r="L39" i="2"/>
  <c r="I39" i="2"/>
  <c r="W38" i="2"/>
  <c r="N38" i="2"/>
  <c r="L38" i="2"/>
  <c r="J38" i="2"/>
  <c r="H38" i="2"/>
  <c r="N37" i="2"/>
  <c r="L37" i="2"/>
  <c r="J37" i="2"/>
  <c r="J39" i="2" s="1"/>
  <c r="E39" i="2" s="1"/>
  <c r="H37" i="2"/>
  <c r="L36" i="2"/>
  <c r="J36" i="2"/>
  <c r="H36" i="2"/>
  <c r="N35" i="2"/>
  <c r="N39" i="2" s="1"/>
  <c r="J35" i="2"/>
  <c r="H35" i="2"/>
  <c r="H39" i="2" s="1"/>
  <c r="W32" i="2"/>
  <c r="J31" i="2"/>
  <c r="H31" i="2"/>
  <c r="J30" i="2"/>
  <c r="H30" i="2"/>
  <c r="L29" i="2"/>
  <c r="J29" i="2"/>
  <c r="H29" i="2"/>
  <c r="L28" i="2"/>
  <c r="J28" i="2"/>
  <c r="I28" i="2"/>
  <c r="I32" i="2" s="1"/>
  <c r="L27" i="2"/>
  <c r="J27" i="2"/>
  <c r="H27" i="2"/>
  <c r="N26" i="2"/>
  <c r="N32" i="2" s="1"/>
  <c r="L26" i="2"/>
  <c r="L32" i="2" s="1"/>
  <c r="J26" i="2"/>
  <c r="J32" i="2" s="1"/>
  <c r="E32" i="2" s="1"/>
  <c r="H26" i="2"/>
  <c r="H32" i="2" s="1"/>
  <c r="W23" i="2"/>
  <c r="W78" i="2" s="1"/>
  <c r="N23" i="2"/>
  <c r="L22" i="2"/>
  <c r="J22" i="2"/>
  <c r="I22" i="2"/>
  <c r="I23" i="2" s="1"/>
  <c r="L21" i="2"/>
  <c r="L23" i="2" s="1"/>
  <c r="J21" i="2"/>
  <c r="J23" i="2" s="1"/>
  <c r="H21" i="2"/>
  <c r="H23" i="2" s="1"/>
  <c r="H79" i="2" s="1"/>
  <c r="W15" i="2"/>
  <c r="W17" i="2" s="1"/>
  <c r="W80" i="2" s="1"/>
  <c r="N15" i="2"/>
  <c r="N17" i="2" s="1"/>
  <c r="I15" i="2"/>
  <c r="I17" i="2" s="1"/>
  <c r="H15" i="2"/>
  <c r="H17" i="2" s="1"/>
  <c r="L14" i="2"/>
  <c r="L15" i="2" s="1"/>
  <c r="L17" i="2" s="1"/>
  <c r="J14" i="2"/>
  <c r="J15" i="2" s="1"/>
  <c r="I14" i="2"/>
  <c r="D8" i="2"/>
  <c r="M75" i="1"/>
  <c r="K75" i="1"/>
  <c r="M74" i="1"/>
  <c r="K74" i="1"/>
  <c r="M73" i="1"/>
  <c r="K73" i="1"/>
  <c r="M72" i="1"/>
  <c r="K72" i="1"/>
  <c r="M71" i="1"/>
  <c r="K71" i="1"/>
  <c r="M70" i="1"/>
  <c r="K70" i="1"/>
  <c r="M69" i="1"/>
  <c r="M68" i="1" s="1"/>
  <c r="K69" i="1"/>
  <c r="K68" i="1" s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M57" i="1"/>
  <c r="K57" i="1"/>
  <c r="M56" i="1"/>
  <c r="K56" i="1"/>
  <c r="M55" i="1"/>
  <c r="K55" i="1"/>
  <c r="M54" i="1"/>
  <c r="K54" i="1"/>
  <c r="M53" i="1"/>
  <c r="K53" i="1"/>
  <c r="M52" i="1"/>
  <c r="K52" i="1"/>
  <c r="M48" i="1"/>
  <c r="K48" i="1"/>
  <c r="M47" i="1"/>
  <c r="K47" i="1"/>
  <c r="M46" i="1"/>
  <c r="K46" i="1"/>
  <c r="M45" i="1"/>
  <c r="K45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M25" i="1" s="1"/>
  <c r="M24" i="1" s="1"/>
  <c r="K26" i="1"/>
  <c r="K25" i="1" s="1"/>
  <c r="K24" i="1" s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M15" i="1" s="1"/>
  <c r="M14" i="1" s="1"/>
  <c r="M76" i="1" s="1"/>
  <c r="K16" i="1"/>
  <c r="K15" i="1" s="1"/>
  <c r="K14" i="1" s="1"/>
  <c r="E22" i="3" l="1"/>
  <c r="J35" i="3"/>
  <c r="E41" i="3"/>
  <c r="J43" i="3"/>
  <c r="E43" i="3" s="1"/>
  <c r="N45" i="3"/>
  <c r="H35" i="3"/>
  <c r="H45" i="3" s="1"/>
  <c r="H81" i="2"/>
  <c r="E23" i="2"/>
  <c r="J79" i="2"/>
  <c r="E79" i="2" s="1"/>
  <c r="E15" i="2"/>
  <c r="J17" i="2"/>
  <c r="L79" i="2"/>
  <c r="L81" i="2" s="1"/>
  <c r="N79" i="2"/>
  <c r="N81" i="2" s="1"/>
  <c r="I79" i="2"/>
  <c r="I81" i="2" s="1"/>
  <c r="K76" i="1"/>
  <c r="E35" i="3" l="1"/>
  <c r="J45" i="3"/>
  <c r="E45" i="3" s="1"/>
  <c r="E17" i="2"/>
  <c r="J81" i="2"/>
  <c r="E81" i="2" s="1"/>
</calcChain>
</file>

<file path=xl/sharedStrings.xml><?xml version="1.0" encoding="utf-8"?>
<sst xmlns="http://schemas.openxmlformats.org/spreadsheetml/2006/main" count="1078" uniqueCount="471">
  <si>
    <t>ZADANIE</t>
  </si>
  <si>
    <t>Stavba:</t>
  </si>
  <si>
    <t>Objekt:</t>
  </si>
  <si>
    <t>Časť:</t>
  </si>
  <si>
    <t>JKSO:</t>
  </si>
  <si>
    <t>Objednávateľ:</t>
  </si>
  <si>
    <t>Zhotoviteľ:</t>
  </si>
  <si>
    <t>Dátum:</t>
  </si>
  <si>
    <t>P.Č.</t>
  </si>
  <si>
    <t>TV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</si>
  <si>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</si>
  <si>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</si>
  <si>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</si>
  <si>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</si>
  <si>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</si>
  <si>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</si>
  <si>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</si>
  <si>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Hmotnosť</t>
  </si>
  <si>
    <t>Hmotnosť celkom</t>
  </si>
  <si>
    <t>Hmotnosť sute</t>
  </si>
  <si>
    <t>Hmotnosť sute celkom</t>
  </si>
  <si>
    <t>Sadzba DPH</t>
  </si>
  <si>
    <t>Typ položky</t>
  </si>
  <si>
    <t>Úroveň</t>
  </si>
  <si>
    <t>D</t>
  </si>
  <si>
    <t>HSV</t>
  </si>
  <si>
    <t>Práce a dodávky HSV</t>
  </si>
  <si>
    <t>0</t>
  </si>
  <si>
    <t>9</t>
  </si>
  <si>
    <t>Ostatné konštrukcie a práce</t>
  </si>
  <si>
    <t>1</t>
  </si>
  <si>
    <t>K</t>
  </si>
  <si>
    <t>003</t>
  </si>
  <si>
    <t>941955004</t>
  </si>
  <si>
    <t>Lešenie ľahké pracovné pomocné, s výškou lešeňovej podlahy nad 2,50 do 3,50 m</t>
  </si>
  <si>
    <t>m2</t>
  </si>
  <si>
    <t>2</t>
  </si>
  <si>
    <t>011</t>
  </si>
  <si>
    <t>952901221</t>
  </si>
  <si>
    <t>Vyčistenie budov priemyselných objektov akejkoľvek výšky</t>
  </si>
  <si>
    <t>3</t>
  </si>
  <si>
    <t>013</t>
  </si>
  <si>
    <t>968063558</t>
  </si>
  <si>
    <t>Vybúranie kovových vrát,  -0,05400t</t>
  </si>
  <si>
    <t>4</t>
  </si>
  <si>
    <t>979081111</t>
  </si>
  <si>
    <t>Odvoz sutiny a vybúraných hmôt na skládku do 1 km</t>
  </si>
  <si>
    <t>t</t>
  </si>
  <si>
    <t>5</t>
  </si>
  <si>
    <t>979081121</t>
  </si>
  <si>
    <t>Odvoz sutiny a vybúraných hmôt na skládku za každý ďalší 1 km</t>
  </si>
  <si>
    <t>6</t>
  </si>
  <si>
    <t>979089612</t>
  </si>
  <si>
    <t>Poplatok za skladovanie - iné odpady zo stavieb a demolácií (17 09), ostatné</t>
  </si>
  <si>
    <t>99</t>
  </si>
  <si>
    <t>Presun hmôt HSV</t>
  </si>
  <si>
    <t>7</t>
  </si>
  <si>
    <t>998021021</t>
  </si>
  <si>
    <t>Presun hmôt pre haly 802, 811 zvislá konštr.z tehál,tvárnic,blokov alebo kovová do výšky 20 m</t>
  </si>
  <si>
    <t>PSV</t>
  </si>
  <si>
    <t>Práce a dodávky PSV</t>
  </si>
  <si>
    <t>731</t>
  </si>
  <si>
    <t>Ústredné kúrenie</t>
  </si>
  <si>
    <t>8</t>
  </si>
  <si>
    <t>731000001</t>
  </si>
  <si>
    <t>Rekonštrukcia ÚK</t>
  </si>
  <si>
    <t>kpl</t>
  </si>
  <si>
    <t>721</t>
  </si>
  <si>
    <t>723000001</t>
  </si>
  <si>
    <t>Plynofikácia</t>
  </si>
  <si>
    <t>732</t>
  </si>
  <si>
    <t>Solárny systém</t>
  </si>
  <si>
    <t>10</t>
  </si>
  <si>
    <t>732219001</t>
  </si>
  <si>
    <t>Montáž solárneho systému na streche</t>
  </si>
  <si>
    <t>súb</t>
  </si>
  <si>
    <t>11</t>
  </si>
  <si>
    <t>M</t>
  </si>
  <si>
    <t>MAT</t>
  </si>
  <si>
    <t>48492110PC</t>
  </si>
  <si>
    <t>Solárny komplet: 
- plochý solárny kolektor  (2 ks), 2017x1175x87 mm, tep. výkon 1,27 - 1,72 kW,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zásobník -290l
- solárna stanica 
- expanzná nádoba 
- odvzdušňovač 
- nemrznúca kvapalina 
- príslušenstvo pre montáž kolektorov na strechu</t>
  </si>
  <si>
    <t>12</t>
  </si>
  <si>
    <t>48492150PC</t>
  </si>
  <si>
    <t xml:space="preserve">Solárny regulátor </t>
  </si>
  <si>
    <t>ks</t>
  </si>
  <si>
    <t>764</t>
  </si>
  <si>
    <t>Konštrukcie klampiarske</t>
  </si>
  <si>
    <t>13</t>
  </si>
  <si>
    <t>764322230</t>
  </si>
  <si>
    <t>Oplechovanie z pozinkovaného PZ plechu odkvapov na strechách rš 400 mm</t>
  </si>
  <si>
    <t>m</t>
  </si>
  <si>
    <t>14</t>
  </si>
  <si>
    <t>764352203</t>
  </si>
  <si>
    <t>Žľaby z pozinkovaného PZ plechu pododkvapové polkruhové rš 330 mm</t>
  </si>
  <si>
    <t>60,85*2</t>
  </si>
  <si>
    <t>-1</t>
  </si>
  <si>
    <t>15</t>
  </si>
  <si>
    <t>764352810</t>
  </si>
  <si>
    <t>Demontáž žľabov pododkvapových polkruhových so sklonom do 30st. rš 330 mm,  -0,00330t</t>
  </si>
  <si>
    <t>16</t>
  </si>
  <si>
    <t>764359213</t>
  </si>
  <si>
    <t>Kotlík kónický pre rúry s priemerom do 150 mm</t>
  </si>
  <si>
    <t>17</t>
  </si>
  <si>
    <t>764454204</t>
  </si>
  <si>
    <t>Odpadové rúry z pozinkovaného Pz plechu kruhové s priemerom 150 mm</t>
  </si>
  <si>
    <t>18</t>
  </si>
  <si>
    <t>764454803</t>
  </si>
  <si>
    <t>Demontáž odpadových rúr kruhových, s priemerom 150 mm,  -0,00356t</t>
  </si>
  <si>
    <t>19</t>
  </si>
  <si>
    <t>998764202</t>
  </si>
  <si>
    <t>Presun hmôt pre konštrukcie klampiarske v objektoch výšky nad 6 do 12 m</t>
  </si>
  <si>
    <t>%</t>
  </si>
  <si>
    <t>767</t>
  </si>
  <si>
    <t>Konštrukcie doplnkové kovové</t>
  </si>
  <si>
    <t>20</t>
  </si>
  <si>
    <t>767392803</t>
  </si>
  <si>
    <t>Demontáž krytín striech z plechov pristrelených,  -0,00700t</t>
  </si>
  <si>
    <t>21</t>
  </si>
  <si>
    <t>7673920PC</t>
  </si>
  <si>
    <t>Montáž strešných tepelnoizolačných panelov vč. oplechovania</t>
  </si>
  <si>
    <t>60,85*7,005*2</t>
  </si>
  <si>
    <t>22</t>
  </si>
  <si>
    <t>5539250PC</t>
  </si>
  <si>
    <t>Strešné tepelnoizolačné panely s minerálnou vlnou hr. 100 mm biee</t>
  </si>
  <si>
    <t>23</t>
  </si>
  <si>
    <t>53395640PC</t>
  </si>
  <si>
    <t>Špeciálne skrutky dl. 200 mm vč. podložky</t>
  </si>
  <si>
    <t>24</t>
  </si>
  <si>
    <t>4227820001</t>
  </si>
  <si>
    <t>Tvarové tesnenie do hrebeňa</t>
  </si>
  <si>
    <t>25</t>
  </si>
  <si>
    <t>767424100</t>
  </si>
  <si>
    <t>Montáž opláštenia z tepelnoizolačných panelov vč. oplechovania</t>
  </si>
  <si>
    <t>(60,85+60,85+12,90+12,90)*5,21+(12,90*1,67)</t>
  </si>
  <si>
    <t>-(5,85*4,10)-(3,95*3,0)-(3,56*4,20)-(3,365*2,625)-(1,94*0,75*10)</t>
  </si>
  <si>
    <t>Súčet</t>
  </si>
  <si>
    <t>26</t>
  </si>
  <si>
    <t>5539100PC</t>
  </si>
  <si>
    <t>Stenové tepelnoizolačné panely s minerálnou vlnou hr. 100 mm svetlomodré</t>
  </si>
  <si>
    <t>27</t>
  </si>
  <si>
    <t>53395660PC</t>
  </si>
  <si>
    <t xml:space="preserve">Špeciálne skrutky dl. 140 mm </t>
  </si>
  <si>
    <t>28</t>
  </si>
  <si>
    <t>42278200PC</t>
  </si>
  <si>
    <t>Tesnenie ploché 20x10 mm</t>
  </si>
  <si>
    <t>29</t>
  </si>
  <si>
    <t>3451400001</t>
  </si>
  <si>
    <t>Spojovací materiál - skrutky M20, matice, podložky</t>
  </si>
  <si>
    <t>30</t>
  </si>
  <si>
    <t>767651220</t>
  </si>
  <si>
    <t>Montáž vrát otočných, osadených do oceľovej zárubne z dielov, s plochou nad 6 do 9 m2</t>
  </si>
  <si>
    <t>31</t>
  </si>
  <si>
    <t>767651240</t>
  </si>
  <si>
    <t>Montáž vrát otočných, osadených do oceľovej zárubne z dielov, s plochou nad 13 m2</t>
  </si>
  <si>
    <t>32</t>
  </si>
  <si>
    <t>5534468201</t>
  </si>
  <si>
    <t>Vráta oceľové plechové 3385x2625 mm so zárubňou</t>
  </si>
  <si>
    <t>33</t>
  </si>
  <si>
    <t>5534486105</t>
  </si>
  <si>
    <t>Vráta ocelové plechové 3560x4200 mm so zárubňou</t>
  </si>
  <si>
    <t>34</t>
  </si>
  <si>
    <t>767657330</t>
  </si>
  <si>
    <t>Montáž vrát rolovacích, osadených do oceľovej konštrukcie, s plochou 9-13 m2</t>
  </si>
  <si>
    <t>35</t>
  </si>
  <si>
    <t>55343890PC</t>
  </si>
  <si>
    <t>Rolovacie vráta 3955x3000 mm</t>
  </si>
  <si>
    <t>36</t>
  </si>
  <si>
    <t>767658114</t>
  </si>
  <si>
    <t>Montáž vrát sekčných sklopných pod strop plochy nad 13 m2</t>
  </si>
  <si>
    <t>37</t>
  </si>
  <si>
    <t>55343850PC</t>
  </si>
  <si>
    <t>Sekčné automatické vráta 5850x4000 mm</t>
  </si>
  <si>
    <t>38</t>
  </si>
  <si>
    <t>998767202</t>
  </si>
  <si>
    <t>Presun hmôt pre kovové stavebné doplnkové konštrukcie v objektoch výšky nad 6 do 12 m</t>
  </si>
  <si>
    <t>783</t>
  </si>
  <si>
    <t>Dokončovacie práce - nátery</t>
  </si>
  <si>
    <t>39</t>
  </si>
  <si>
    <t>783125130</t>
  </si>
  <si>
    <t>Nátery oceľových konštrukcií syntetické  dvojnásobné</t>
  </si>
  <si>
    <t>40</t>
  </si>
  <si>
    <t>783224900</t>
  </si>
  <si>
    <t xml:space="preserve">Obnova náterov kovových stavebných.konštrukcií syntetické farby šedej na vzduchu schnúce dvojnásobné </t>
  </si>
  <si>
    <t>Práce a dodávky M</t>
  </si>
  <si>
    <t>21-M</t>
  </si>
  <si>
    <t>Elektromontáže</t>
  </si>
  <si>
    <t>41</t>
  </si>
  <si>
    <t>921</t>
  </si>
  <si>
    <t>210202003</t>
  </si>
  <si>
    <t>Montáž svietidla - priemyselné stropné</t>
  </si>
  <si>
    <t>42</t>
  </si>
  <si>
    <t>34804620PC</t>
  </si>
  <si>
    <t>Svietidlo LED 155-217 W priemyselné stropné</t>
  </si>
  <si>
    <t>43</t>
  </si>
  <si>
    <t>210202099</t>
  </si>
  <si>
    <t>Demontáž svietidla výbojkového stropného</t>
  </si>
  <si>
    <t>43-M</t>
  </si>
  <si>
    <t>Montáž oceľových konštrukcií</t>
  </si>
  <si>
    <t>44</t>
  </si>
  <si>
    <t>943</t>
  </si>
  <si>
    <t>430400001</t>
  </si>
  <si>
    <t>kg</t>
  </si>
  <si>
    <t>45</t>
  </si>
  <si>
    <t>5531000PC</t>
  </si>
  <si>
    <t>Oceľové konštrukcie - dodávka</t>
  </si>
  <si>
    <t>Celkom</t>
  </si>
  <si>
    <t xml:space="preserve">Odberateľ: 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</si>
  <si>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</si>
  <si>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</si>
  <si>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</si>
  <si>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</si>
  <si>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</si>
  <si>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</si>
  <si>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</si>
  <si>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</si>
  <si>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</si>
  <si>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</si>
  <si>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</si>
  <si>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</si>
  <si>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</si>
  <si>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</si>
  <si>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</si>
  <si>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</si>
  <si>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</si>
  <si>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</si>
  <si>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:Prevádzková stavba - výrobná hala</t>
  </si>
  <si>
    <t>VF</t>
  </si>
  <si>
    <t>Objekt : D4 - Rekonštrukcia vykurovania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</si>
  <si>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</si>
  <si>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</si>
  <si>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</si>
  <si>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</si>
  <si>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</si>
  <si>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</si>
  <si>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</si>
  <si>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</si>
  <si>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</si>
  <si>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</si>
  <si>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</si>
  <si>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</si>
  <si>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</si>
  <si>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</si>
  <si>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</si>
  <si>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</si>
  <si>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</si>
  <si>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</si>
  <si>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</si>
  <si>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</si>
  <si>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</si>
  <si>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</si>
  <si>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</si>
  <si>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</si>
  <si>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</si>
  <si>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</si>
  <si>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</si>
  <si>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</si>
  <si>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</si>
  <si>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</si>
  <si>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</si>
  <si>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</si>
  <si>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</si>
  <si>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</si>
  <si>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</si>
  <si>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</si>
  <si>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/>
  </si>
  <si>
    <t>MATERIÁL</t>
  </si>
  <si>
    <t>PC</t>
  </si>
  <si>
    <t>Potrubné štítky, armatúrne štítky</t>
  </si>
  <si>
    <t xml:space="preserve">                    </t>
  </si>
  <si>
    <t>28.11.23</t>
  </si>
  <si>
    <t xml:space="preserve">MATERIÁL  spolu: </t>
  </si>
  <si>
    <t>PRÁCE A DODÁVKY PSV</t>
  </si>
  <si>
    <t>713 - Izolácie tepelné</t>
  </si>
  <si>
    <t>713</t>
  </si>
  <si>
    <t xml:space="preserve">71346-2114   </t>
  </si>
  <si>
    <t xml:space="preserve">Montáž tep. izolácie potrubia skružami PE upevn. sponou potr. DN 32                                                     </t>
  </si>
  <si>
    <t xml:space="preserve">m       </t>
  </si>
  <si>
    <t>I</t>
  </si>
  <si>
    <t>45.32.11</t>
  </si>
  <si>
    <t xml:space="preserve">6103051             </t>
  </si>
  <si>
    <t>A</t>
  </si>
  <si>
    <t xml:space="preserve">283 771140   </t>
  </si>
  <si>
    <t xml:space="preserve">Izolácia potrubia izolačná trubica 42x10mm                                                                                       </t>
  </si>
  <si>
    <t>25.21.41</t>
  </si>
  <si>
    <t xml:space="preserve">713 - Izolácie tepelné  spolu: </t>
  </si>
  <si>
    <t>731 - Kotolne</t>
  </si>
  <si>
    <t xml:space="preserve">73120-0826   </t>
  </si>
  <si>
    <t xml:space="preserve">Demontáž kotlov ocel. na kvap. alebo plyn. palivo do 60 kW                                                              </t>
  </si>
  <si>
    <t xml:space="preserve">kus     </t>
  </si>
  <si>
    <t>45.11.11</t>
  </si>
  <si>
    <t xml:space="preserve">0502044702734       </t>
  </si>
  <si>
    <t xml:space="preserve">73124-9126   </t>
  </si>
  <si>
    <t xml:space="preserve">Montáž kotlov ocel. na kvapalné a plynné palivo nad 35 do 52 kW                                                         </t>
  </si>
  <si>
    <t xml:space="preserve">súbor   </t>
  </si>
  <si>
    <t>45.33.11</t>
  </si>
  <si>
    <t xml:space="preserve">8901010             </t>
  </si>
  <si>
    <t xml:space="preserve">484 174820   </t>
  </si>
  <si>
    <t xml:space="preserve">Kotol  nástenný kondenzačný tep. Výkon 42kW - vrátane príslušenstva : čerpadlo, dymovod, regulácia, exp. nádoba, elektromag. uprava vody , regulácia , dod+ montáž       </t>
  </si>
  <si>
    <t xml:space="preserve">súbor     </t>
  </si>
  <si>
    <t>28.22.12</t>
  </si>
  <si>
    <t xml:space="preserve">73134-1130   </t>
  </si>
  <si>
    <t xml:space="preserve">Hadice napúšťacie gumené pr. 16/23                                                                                      </t>
  </si>
  <si>
    <t xml:space="preserve">890106120           </t>
  </si>
  <si>
    <t xml:space="preserve">73189-0801   </t>
  </si>
  <si>
    <t xml:space="preserve">Vnútrost. prem. vybúr. hmôt z kotolní vodor. 100 m v. do 6m                                                             </t>
  </si>
  <si>
    <t xml:space="preserve">t       </t>
  </si>
  <si>
    <t xml:space="preserve">0508030001720       </t>
  </si>
  <si>
    <t xml:space="preserve">73199-9905   </t>
  </si>
  <si>
    <t xml:space="preserve">Kotolne, HZS T5                                                                                                         </t>
  </si>
  <si>
    <t xml:space="preserve">hod     </t>
  </si>
  <si>
    <t xml:space="preserve">890106              </t>
  </si>
  <si>
    <t xml:space="preserve">731 - Kotolne  spolu: </t>
  </si>
  <si>
    <t>732 - Strojovne</t>
  </si>
  <si>
    <t xml:space="preserve">73211-0811   </t>
  </si>
  <si>
    <t xml:space="preserve">Demontáž rozdelovačov a zberačov do DN 100                                                                              </t>
  </si>
  <si>
    <t xml:space="preserve">0502044802560       </t>
  </si>
  <si>
    <t xml:space="preserve">73219-9100   </t>
  </si>
  <si>
    <t xml:space="preserve">Montáž orientačných štítkov                                                                                             </t>
  </si>
  <si>
    <t xml:space="preserve">8902019000010       </t>
  </si>
  <si>
    <t xml:space="preserve">73242-0812   </t>
  </si>
  <si>
    <t xml:space="preserve">Demontáž čerpadiel obehových špirálových DN 40                                                                          </t>
  </si>
  <si>
    <t xml:space="preserve">0502044801561       </t>
  </si>
  <si>
    <t>12a</t>
  </si>
  <si>
    <t>pc</t>
  </si>
  <si>
    <t>Napojenie kotla na studenú vodu, odvod kondenzátu</t>
  </si>
  <si>
    <t xml:space="preserve">732 - Strojovne  spolu: </t>
  </si>
  <si>
    <t>733 - Rozvod potrubia</t>
  </si>
  <si>
    <t xml:space="preserve">0502034501621       </t>
  </si>
  <si>
    <t xml:space="preserve">73311-0806   </t>
  </si>
  <si>
    <t xml:space="preserve">Demontáž potrubia z ocel. rúrok závitových do DN 32                                                                     </t>
  </si>
  <si>
    <t xml:space="preserve">0502034501622       </t>
  </si>
  <si>
    <t xml:space="preserve">73311-0808   </t>
  </si>
  <si>
    <t xml:space="preserve">Demontáž potrubia z ocel. rúrok závitových do DN 50                                                                     </t>
  </si>
  <si>
    <t xml:space="preserve">8903010190030       </t>
  </si>
  <si>
    <t xml:space="preserve">73311-1114   </t>
  </si>
  <si>
    <t xml:space="preserve">Potrubie z rúrok záv. bezoš. bežných v kotolni, stroj. DN 20                                                            </t>
  </si>
  <si>
    <t xml:space="preserve">8903010190040       </t>
  </si>
  <si>
    <t xml:space="preserve">73311-1115   </t>
  </si>
  <si>
    <t xml:space="preserve">Potrubie z rúrok záv. bezoš. bežných v kotolni, stroj. DN 25                                                            </t>
  </si>
  <si>
    <t xml:space="preserve">8903010190050       </t>
  </si>
  <si>
    <t xml:space="preserve">73311-1116   </t>
  </si>
  <si>
    <t xml:space="preserve">Potrubie z rúrok záv. bezoš. bežných v kotolni, stroj. DN 32                                                            </t>
  </si>
  <si>
    <t xml:space="preserve">8903010190029       </t>
  </si>
  <si>
    <t xml:space="preserve">73311-3113   </t>
  </si>
  <si>
    <t xml:space="preserve">Prípl. za zhotovenie prípojky z rúrok závitových DN 15                                                                  </t>
  </si>
  <si>
    <t xml:space="preserve">8903010190039       </t>
  </si>
  <si>
    <t xml:space="preserve">73311-3114   </t>
  </si>
  <si>
    <t xml:space="preserve">Prípl. za zhotovenie prípojky z rúrok závitových DN 20                                                                  </t>
  </si>
  <si>
    <t xml:space="preserve">0508030002620       </t>
  </si>
  <si>
    <t xml:space="preserve">73389-0801   </t>
  </si>
  <si>
    <t xml:space="preserve">Vnútrost. prem. vybúr. hmôt potrubia vodor. 100m v. do 6m                                                               </t>
  </si>
  <si>
    <t xml:space="preserve">890305890305        </t>
  </si>
  <si>
    <t xml:space="preserve">73399-9905   </t>
  </si>
  <si>
    <t xml:space="preserve">Rozvod potrubia, HZS T5                                                                                                 </t>
  </si>
  <si>
    <t xml:space="preserve">733 - Rozvod potrubia  spolu: </t>
  </si>
  <si>
    <t>734 - Armatúry</t>
  </si>
  <si>
    <t xml:space="preserve">8904030002004       </t>
  </si>
  <si>
    <t xml:space="preserve">73420-9113   </t>
  </si>
  <si>
    <t xml:space="preserve">Montáž armatúr s dvoma závitmi G 1/2                                                                                    </t>
  </si>
  <si>
    <t>29.13.20</t>
  </si>
  <si>
    <t xml:space="preserve">1923006             </t>
  </si>
  <si>
    <t xml:space="preserve">551 2D0351   </t>
  </si>
  <si>
    <t xml:space="preserve">Hlavica termostatická                                                                      </t>
  </si>
  <si>
    <t>29.13.13</t>
  </si>
  <si>
    <t xml:space="preserve">1773367             </t>
  </si>
  <si>
    <t xml:space="preserve">551 2D1051   </t>
  </si>
  <si>
    <t xml:space="preserve">Ventil radiátorový termostatický DN15                                                                  </t>
  </si>
  <si>
    <t xml:space="preserve">1772392             </t>
  </si>
  <si>
    <t xml:space="preserve">551 2D1603   </t>
  </si>
  <si>
    <t xml:space="preserve">Ventil radiátorový, priamy 3/4"                                                                                </t>
  </si>
  <si>
    <t xml:space="preserve">1392301             </t>
  </si>
  <si>
    <t xml:space="preserve">551 2D2102   </t>
  </si>
  <si>
    <t xml:space="preserve">Ventil spiatočkový radiátorový, priamy 1/2"                                                                      </t>
  </si>
  <si>
    <t xml:space="preserve">1392302             </t>
  </si>
  <si>
    <t xml:space="preserve">551 2D2103   </t>
  </si>
  <si>
    <t xml:space="preserve">Ventil spiatočkový radiátorový, priamy 3/4"                                                                   </t>
  </si>
  <si>
    <t xml:space="preserve">8904030002005       </t>
  </si>
  <si>
    <t xml:space="preserve">73420-9114   </t>
  </si>
  <si>
    <t xml:space="preserve">Montáž armatúr s dvoma závitmi G 3/4                                                                                    </t>
  </si>
  <si>
    <t xml:space="preserve">8904030002011       </t>
  </si>
  <si>
    <t xml:space="preserve">73420-9116   </t>
  </si>
  <si>
    <t xml:space="preserve">Montáž armatúr s dvoma závitmi G 5/4                                                                                    </t>
  </si>
  <si>
    <t xml:space="preserve">  .  .  </t>
  </si>
  <si>
    <t xml:space="preserve">73429-1243   </t>
  </si>
  <si>
    <t xml:space="preserve">Filter závitový priamy s vnút. závitmi  PN 16 do 130°C G 3/4                                             </t>
  </si>
  <si>
    <t xml:space="preserve">73429-2716   </t>
  </si>
  <si>
    <t xml:space="preserve">Kohút guľový priamy G 1 1/4 PN 42 do 185°C vnútorný závit                                                               </t>
  </si>
  <si>
    <t xml:space="preserve">890401              </t>
  </si>
  <si>
    <t xml:space="preserve">73429-9120   </t>
  </si>
  <si>
    <t xml:space="preserve">Montáž kohúty guľové do DN 50                                                                                           </t>
  </si>
  <si>
    <t xml:space="preserve">734 - Armatúry  spolu: </t>
  </si>
  <si>
    <t>735 - Vykurovacie telesá</t>
  </si>
  <si>
    <t xml:space="preserve">0502045002674       </t>
  </si>
  <si>
    <t xml:space="preserve">73515-1822   </t>
  </si>
  <si>
    <t xml:space="preserve">Demontáž vykurovacích telies panelových dvojrad. do 2820 mm                                                             </t>
  </si>
  <si>
    <t xml:space="preserve">89050102            </t>
  </si>
  <si>
    <t xml:space="preserve">73515-9647   </t>
  </si>
  <si>
    <t xml:space="preserve">Montáž vyhr. telies oc.doskové dvojité bez odvzd.  Hdo900/Ldo2000mm                                            </t>
  </si>
  <si>
    <t xml:space="preserve">0508030001670       </t>
  </si>
  <si>
    <t xml:space="preserve">73589-0801   </t>
  </si>
  <si>
    <t xml:space="preserve">Vnútrost. prem. vybúr. hmôt vyk. telies vodor. 100m v. do 6m                                                            </t>
  </si>
  <si>
    <t xml:space="preserve">890505              </t>
  </si>
  <si>
    <t xml:space="preserve">73599-9905   </t>
  </si>
  <si>
    <t xml:space="preserve">Vykurovacie telesá, HZS T5, vyregulovanie                                                                                              </t>
  </si>
  <si>
    <t xml:space="preserve">735 - Vykurovacie telesá  spolu: </t>
  </si>
  <si>
    <t>783 - Nátery</t>
  </si>
  <si>
    <t>45.44.21</t>
  </si>
  <si>
    <t xml:space="preserve">8401040201004       </t>
  </si>
  <si>
    <t xml:space="preserve">78342-4340   </t>
  </si>
  <si>
    <t xml:space="preserve">Nátery synt. potrubia do DN 50mm dvojnás. 1x email +zákl.                                                               </t>
  </si>
  <si>
    <t xml:space="preserve">8401040201001       </t>
  </si>
  <si>
    <t xml:space="preserve">78342-4740   </t>
  </si>
  <si>
    <t xml:space="preserve">Nátery synt. kov. potrubia do DN 50mm základné                                                                          </t>
  </si>
  <si>
    <t xml:space="preserve">783 - Nátery  spolu: </t>
  </si>
  <si>
    <t xml:space="preserve">PRÁCE A DODÁVKY PSV  spolu: </t>
  </si>
  <si>
    <t>Za rozpočet celkom</t>
  </si>
  <si>
    <t>Objekt :D5 - Plynofikácia</t>
  </si>
  <si>
    <t>723 - Vnútorný plynovod</t>
  </si>
  <si>
    <t xml:space="preserve">72311-0207   </t>
  </si>
  <si>
    <t xml:space="preserve">Potrubie plyn. z ocel. rúrok závit. čiernych 11353 DN 50                                                                </t>
  </si>
  <si>
    <t>45.33.30</t>
  </si>
  <si>
    <t xml:space="preserve">8803010301007       </t>
  </si>
  <si>
    <t xml:space="preserve">72312-0804   </t>
  </si>
  <si>
    <t xml:space="preserve">Demontáž potrubia z oceľ. rúrok závitových zvar. DN do 25                                                               </t>
  </si>
  <si>
    <t xml:space="preserve">0502034401500       </t>
  </si>
  <si>
    <t xml:space="preserve">72312-0805   </t>
  </si>
  <si>
    <t xml:space="preserve">Demontáž potrubia z oceľ. rúrok závitových zvar. DN do 50                                                               </t>
  </si>
  <si>
    <t xml:space="preserve">0502034401501       </t>
  </si>
  <si>
    <t xml:space="preserve">72315-0805   </t>
  </si>
  <si>
    <t xml:space="preserve">Demontáž potrubia ocel. hladk. zvarov. do D 159                                                                         </t>
  </si>
  <si>
    <t xml:space="preserve">0502034401508       </t>
  </si>
  <si>
    <t xml:space="preserve">72319-1210   </t>
  </si>
  <si>
    <t xml:space="preserve">Prípojka plynovodná nerezová hadica G3/4 F x G3/4 M dĺžky od 20 do 40 cm spájaná na závit                               </t>
  </si>
  <si>
    <t xml:space="preserve">72323-1163   </t>
  </si>
  <si>
    <t xml:space="preserve">Kohút guľový priamy G 3/4 PN 42 do 185°C plnoprietokový  vnútorný závit ťažká rada                          </t>
  </si>
  <si>
    <t xml:space="preserve">72329-0821   </t>
  </si>
  <si>
    <t xml:space="preserve">Vnútrost. prem. vybúr. plynovod vodor. do 100m v obj. do 6m                                                             </t>
  </si>
  <si>
    <t xml:space="preserve">0508030002500       </t>
  </si>
  <si>
    <t xml:space="preserve">72399-9904   </t>
  </si>
  <si>
    <t xml:space="preserve">Vnútorný plynovod HZS T4                                                                                                </t>
  </si>
  <si>
    <t xml:space="preserve">880303              </t>
  </si>
  <si>
    <t xml:space="preserve">723 - Vnútorný plynovod  spolu: </t>
  </si>
  <si>
    <t xml:space="preserve">73442-1130   </t>
  </si>
  <si>
    <t xml:space="preserve">Tlakomery deformačné so spodným prípojom  pr. 160                                                                  </t>
  </si>
  <si>
    <t xml:space="preserve">8904073601001       </t>
  </si>
  <si>
    <t xml:space="preserve">73442-4912   </t>
  </si>
  <si>
    <t xml:space="preserve">Príslušenstvo tlakomerov, kohúty čapovéM 20x1,5                                                            </t>
  </si>
  <si>
    <t xml:space="preserve">8904073690002       </t>
  </si>
  <si>
    <t xml:space="preserve">73442-4933   </t>
  </si>
  <si>
    <t xml:space="preserve">Príslušenstvo tlakomerov, prípojky tlakomerov DN 15                                                                     </t>
  </si>
  <si>
    <t xml:space="preserve">8904073690006       </t>
  </si>
  <si>
    <t xml:space="preserve">73442-9230   </t>
  </si>
  <si>
    <t xml:space="preserve">Montáž tlakomerov diferenčných do 160mm                                                                                 </t>
  </si>
  <si>
    <t xml:space="preserve">890407              </t>
  </si>
  <si>
    <t>PRÁCE A DODÁVKY M</t>
  </si>
  <si>
    <t>270 - Montáž potrubia ( M23 okrem plynovodov )</t>
  </si>
  <si>
    <t>270</t>
  </si>
  <si>
    <t xml:space="preserve">80705-0002   </t>
  </si>
  <si>
    <t xml:space="preserve">Montáž uloženia - priskrutkovaním do     50                                                                             </t>
  </si>
  <si>
    <t xml:space="preserve">kg      </t>
  </si>
  <si>
    <t>45.21.41</t>
  </si>
  <si>
    <t xml:space="preserve">2701128101002       </t>
  </si>
  <si>
    <t xml:space="preserve">80705-0031   </t>
  </si>
  <si>
    <t xml:space="preserve">Doplnkové konštrukcie z profilového materiálu zhotovenie a montáž                                                       </t>
  </si>
  <si>
    <t xml:space="preserve">2701128102101       </t>
  </si>
  <si>
    <t xml:space="preserve">270 - Montáž potrubia ( M23 okrem plynovodov )  spolu: </t>
  </si>
  <si>
    <t xml:space="preserve">PRÁCE A DODÁVKY M  spolu: </t>
  </si>
  <si>
    <t xml:space="preserve">Dátum: </t>
  </si>
  <si>
    <t>Prevádzková stavba - Výrobná hala  Veľké Ripňany</t>
  </si>
  <si>
    <t xml:space="preserve"> </t>
  </si>
  <si>
    <t>NITRAWEX s.r.o.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</si>
</sst>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;\-####"/>
    <numFmt numFmtId="165" formatCode="#,##0.000;\-#,##0.000"/>
    <numFmt numFmtId="166" formatCode="#,##0.00000;\-#,##0.00000"/>
    <numFmt numFmtId="167" formatCode="#,##0.0;\-#,##0.0"/>
    <numFmt numFmtId="168" formatCode="#,##0;\-#,##0"/>
    <numFmt numFmtId="169" formatCode="#,##0.00000"/>
    <numFmt numFmtId="170" formatCode="#,##0.000"/>
  </numFmts>
  <fonts count="24">
    <font>
      <sz val="10"/>
      <name val="Arial"/>
      <charset val="110"/>
    </font>
    <font>
      <b/>
      <sz val="14"/>
      <color indexed="10"/>
      <name val="Arial CE"/>
      <family val="2"/>
      <charset val="238"/>
    </font>
    <font>
      <sz val="8"/>
      <name val="Arial CE"/>
      <charset val="110"/>
    </font>
    <font>
      <sz val="8"/>
      <name val="Arial"/>
      <charset val="110"/>
    </font>
    <font>
      <b/>
      <sz val="8"/>
      <name val="Arial CE"/>
      <charset val="110"/>
    </font>
    <font>
      <b/>
      <sz val="8"/>
      <name val="Arial CE"/>
      <family val="2"/>
      <charset val="238"/>
    </font>
    <font>
      <b/>
      <sz val="8"/>
      <color indexed="12"/>
      <name val="Arial"/>
      <charset val="110"/>
    </font>
    <font>
      <b/>
      <sz val="8"/>
      <name val="Arial"/>
      <charset val="110"/>
    </font>
    <font>
      <b/>
      <sz val="8"/>
      <color indexed="20"/>
      <name val="Arial"/>
      <charset val="110"/>
    </font>
    <font>
      <sz val="8"/>
      <color indexed="12"/>
      <name val="Arial"/>
      <charset val="110"/>
    </font>
    <font>
      <sz val="8"/>
      <color indexed="63"/>
      <name val="Arial"/>
      <charset val="110"/>
    </font>
    <font>
      <sz val="8"/>
      <color indexed="10"/>
      <name val="Arial"/>
      <charset val="110"/>
    </font>
    <font>
      <b/>
      <u/>
      <sz val="9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16" fillId="0" borderId="0"/>
    <xf numFmtId="0" fontId="19" fillId="0" borderId="0"/>
  </cellStyleXfs>
  <cellXfs count="108">
    <xf numFmtId="0" fontId="0" fillId="0" borderId="0" xfId="0"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6" fillId="0" borderId="1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65" fontId="8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 wrapText="1"/>
    </xf>
    <xf numFmtId="165" fontId="3" fillId="0" borderId="0" xfId="0" applyNumberFormat="1" applyFont="1" applyAlignment="1" applyProtection="1">
      <alignment horizontal="right" vertical="center"/>
    </xf>
    <xf numFmtId="166" fontId="3" fillId="0" borderId="0" xfId="0" applyNumberFormat="1" applyFont="1" applyAlignment="1" applyProtection="1">
      <alignment horizontal="right" vertical="center"/>
    </xf>
    <xf numFmtId="167" fontId="3" fillId="0" borderId="0" xfId="0" applyNumberFormat="1" applyFont="1" applyAlignment="1" applyProtection="1">
      <alignment horizontal="right" vertical="center"/>
    </xf>
    <xf numFmtId="168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5" fontId="9" fillId="0" borderId="0" xfId="0" applyNumberFormat="1" applyFont="1" applyAlignment="1" applyProtection="1">
      <alignment horizontal="right" vertical="center"/>
    </xf>
    <xf numFmtId="166" fontId="9" fillId="0" borderId="0" xfId="0" applyNumberFormat="1" applyFont="1" applyAlignment="1" applyProtection="1">
      <alignment horizontal="right" vertical="center"/>
    </xf>
    <xf numFmtId="167" fontId="9" fillId="0" borderId="0" xfId="0" applyNumberFormat="1" applyFont="1" applyAlignment="1" applyProtection="1">
      <alignment horizontal="right" vertical="center"/>
    </xf>
    <xf numFmtId="168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5" fontId="10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5" fontId="11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165" fontId="13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right" vertical="center"/>
    </xf>
    <xf numFmtId="0" fontId="17" fillId="0" borderId="0" xfId="1" applyFont="1" applyProtection="1"/>
    <xf numFmtId="0" fontId="18" fillId="0" borderId="0" xfId="1" applyFont="1" applyProtection="1"/>
    <xf numFmtId="4" fontId="18" fillId="0" borderId="0" xfId="1" applyNumberFormat="1" applyFont="1" applyProtection="1"/>
    <xf numFmtId="169" fontId="18" fillId="0" borderId="0" xfId="1" applyNumberFormat="1" applyFont="1" applyProtection="1"/>
    <xf numFmtId="170" fontId="18" fillId="0" borderId="0" xfId="1" applyNumberFormat="1" applyFont="1" applyProtection="1"/>
    <xf numFmtId="49" fontId="20" fillId="0" borderId="0" xfId="2" applyNumberFormat="1" applyFont="1"/>
    <xf numFmtId="0" fontId="20" fillId="0" borderId="0" xfId="2" applyFont="1"/>
    <xf numFmtId="49" fontId="18" fillId="0" borderId="0" xfId="1" applyNumberFormat="1" applyFont="1" applyProtection="1"/>
    <xf numFmtId="49" fontId="21" fillId="0" borderId="0" xfId="2" applyNumberFormat="1" applyFont="1"/>
    <xf numFmtId="0" fontId="21" fillId="0" borderId="0" xfId="2" applyFont="1"/>
    <xf numFmtId="49" fontId="18" fillId="0" borderId="0" xfId="1" applyNumberFormat="1" applyFont="1" applyAlignment="1" applyProtection="1">
      <alignment horizontal="center"/>
    </xf>
    <xf numFmtId="49" fontId="18" fillId="0" borderId="0" xfId="1" applyNumberFormat="1" applyFont="1" applyAlignment="1" applyProtection="1"/>
    <xf numFmtId="0" fontId="22" fillId="0" borderId="0" xfId="1" applyFont="1" applyProtection="1"/>
    <xf numFmtId="0" fontId="18" fillId="0" borderId="12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/>
    </xf>
    <xf numFmtId="0" fontId="18" fillId="0" borderId="14" xfId="1" applyFont="1" applyBorder="1" applyAlignment="1" applyProtection="1">
      <alignment horizontal="centerContinuous"/>
    </xf>
    <xf numFmtId="0" fontId="18" fillId="0" borderId="15" xfId="1" applyFont="1" applyBorder="1" applyAlignment="1" applyProtection="1">
      <alignment horizontal="centerContinuous"/>
    </xf>
    <xf numFmtId="0" fontId="18" fillId="0" borderId="16" xfId="1" applyFont="1" applyBorder="1" applyAlignment="1" applyProtection="1">
      <alignment horizontal="centerContinuous"/>
    </xf>
    <xf numFmtId="0" fontId="18" fillId="0" borderId="17" xfId="1" applyFont="1" applyBorder="1" applyAlignment="1" applyProtection="1">
      <alignment horizontal="center"/>
    </xf>
    <xf numFmtId="0" fontId="18" fillId="0" borderId="12" xfId="1" applyNumberFormat="1" applyFont="1" applyBorder="1" applyAlignment="1" applyProtection="1">
      <alignment horizontal="center"/>
    </xf>
    <xf numFmtId="0" fontId="18" fillId="0" borderId="13" xfId="1" applyNumberFormat="1" applyFont="1" applyBorder="1" applyAlignment="1" applyProtection="1">
      <alignment horizontal="center"/>
    </xf>
    <xf numFmtId="0" fontId="18" fillId="0" borderId="17" xfId="1" applyNumberFormat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</xf>
    <xf numFmtId="49" fontId="18" fillId="0" borderId="0" xfId="1" applyNumberFormat="1" applyFont="1" applyAlignment="1" applyProtection="1">
      <alignment horizontal="left"/>
    </xf>
    <xf numFmtId="0" fontId="18" fillId="0" borderId="18" xfId="1" applyFont="1" applyBorder="1" applyAlignment="1" applyProtection="1">
      <alignment horizontal="center"/>
    </xf>
    <xf numFmtId="0" fontId="18" fillId="0" borderId="19" xfId="1" applyFont="1" applyBorder="1" applyAlignment="1" applyProtection="1">
      <alignment horizontal="center"/>
    </xf>
    <xf numFmtId="0" fontId="18" fillId="0" borderId="19" xfId="1" applyFont="1" applyBorder="1" applyAlignment="1" applyProtection="1">
      <alignment horizontal="center" vertical="center"/>
    </xf>
    <xf numFmtId="0" fontId="18" fillId="0" borderId="20" xfId="1" applyFont="1" applyBorder="1" applyAlignment="1" applyProtection="1">
      <alignment horizontal="center"/>
    </xf>
    <xf numFmtId="0" fontId="18" fillId="0" borderId="21" xfId="1" applyFont="1" applyBorder="1" applyAlignment="1" applyProtection="1">
      <alignment horizontal="center"/>
    </xf>
    <xf numFmtId="0" fontId="18" fillId="0" borderId="18" xfId="1" applyNumberFormat="1" applyFont="1" applyBorder="1" applyAlignment="1" applyProtection="1">
      <alignment horizontal="center"/>
    </xf>
    <xf numFmtId="0" fontId="18" fillId="0" borderId="19" xfId="1" applyNumberFormat="1" applyFont="1" applyBorder="1" applyAlignment="1" applyProtection="1">
      <alignment horizontal="center"/>
    </xf>
    <xf numFmtId="0" fontId="18" fillId="0" borderId="21" xfId="1" applyNumberFormat="1" applyFont="1" applyBorder="1" applyAlignment="1" applyProtection="1">
      <alignment horizontal="center"/>
    </xf>
    <xf numFmtId="0" fontId="18" fillId="0" borderId="0" xfId="1" applyFont="1" applyAlignment="1" applyProtection="1">
      <alignment horizontal="right" vertical="top"/>
    </xf>
    <xf numFmtId="49" fontId="18" fillId="0" borderId="0" xfId="1" applyNumberFormat="1" applyFont="1" applyAlignment="1" applyProtection="1">
      <alignment horizontal="center" vertical="top"/>
    </xf>
    <xf numFmtId="49" fontId="18" fillId="0" borderId="0" xfId="1" applyNumberFormat="1" applyFont="1" applyAlignment="1" applyProtection="1">
      <alignment vertical="top"/>
    </xf>
    <xf numFmtId="0" fontId="18" fillId="0" borderId="0" xfId="1" applyFont="1" applyAlignment="1" applyProtection="1">
      <alignment vertical="top" wrapText="1"/>
    </xf>
    <xf numFmtId="170" fontId="18" fillId="0" borderId="0" xfId="1" applyNumberFormat="1" applyFont="1" applyAlignment="1" applyProtection="1">
      <alignment vertical="top"/>
    </xf>
    <xf numFmtId="0" fontId="18" fillId="0" borderId="0" xfId="1" applyFont="1" applyAlignment="1" applyProtection="1">
      <alignment vertical="top"/>
    </xf>
    <xf numFmtId="4" fontId="18" fillId="0" borderId="0" xfId="1" applyNumberFormat="1" applyFont="1" applyAlignment="1" applyProtection="1">
      <alignment vertical="top"/>
    </xf>
    <xf numFmtId="169" fontId="18" fillId="0" borderId="0" xfId="1" applyNumberFormat="1" applyFont="1" applyAlignment="1" applyProtection="1">
      <alignment vertical="top"/>
    </xf>
    <xf numFmtId="0" fontId="18" fillId="0" borderId="0" xfId="1" applyFont="1" applyAlignment="1" applyProtection="1">
      <alignment horizontal="center" vertical="top"/>
    </xf>
    <xf numFmtId="49" fontId="17" fillId="0" borderId="0" xfId="1" applyNumberFormat="1" applyFont="1" applyAlignment="1" applyProtection="1">
      <alignment vertical="top"/>
    </xf>
    <xf numFmtId="0" fontId="18" fillId="0" borderId="0" xfId="1" applyFont="1" applyAlignment="1" applyProtection="1">
      <alignment horizontal="right" vertical="top" wrapText="1"/>
    </xf>
    <xf numFmtId="4" fontId="17" fillId="0" borderId="0" xfId="1" applyNumberFormat="1" applyFont="1" applyAlignment="1" applyProtection="1">
      <alignment vertical="top"/>
    </xf>
    <xf numFmtId="169" fontId="17" fillId="0" borderId="0" xfId="1" applyNumberFormat="1" applyFont="1" applyAlignment="1" applyProtection="1">
      <alignment vertical="top"/>
    </xf>
    <xf numFmtId="170" fontId="17" fillId="0" borderId="0" xfId="1" applyNumberFormat="1" applyFont="1" applyAlignment="1" applyProtection="1">
      <alignment vertical="top"/>
    </xf>
    <xf numFmtId="0" fontId="17" fillId="0" borderId="0" xfId="1" applyFont="1" applyAlignment="1" applyProtection="1">
      <alignment vertical="top" wrapText="1"/>
    </xf>
  </cellXfs>
  <cellStyles count="3">
    <cellStyle name="Normálne" xfId="0" builtinId="0"/>
    <cellStyle name="Normálne 2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NITRAWEX,%20spol.%20s%20r.o/nov&#233;%20VO/Rozpo&#269;et/D4-REK-UK-ROZPO&#268;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NITRAWEX,%20spol.%20s%20r.o/nov&#233;%20VO/Rozpo&#269;et/D5-PLYN-ROZPO&#268;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ia"/>
      <sheetName val="Prehlad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Rekapitulacia"/>
      <sheetName val="Preh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abSelected="1" workbookViewId="0">
      <pane ySplit="13" topLeftCell="A47" activePane="bottomLeft" state="frozenSplit"/>
      <selection pane="bottomLeft" activeCell="E28" sqref="E28"/>
    </sheetView>
  </sheetViews>
  <sheetFormatPr defaultRowHeight="11.25" customHeight="1"/>
  <cols>
    <col min="1" max="1" width="5.7109375" style="4" customWidth="1"/>
    <col min="2" max="2" width="4.5703125" style="4" customWidth="1"/>
    <col min="3" max="3" width="4.7109375" style="4" customWidth="1"/>
    <col min="4" max="4" width="12.140625" style="4" customWidth="1"/>
    <col min="5" max="5" width="61.85546875" style="4" customWidth="1"/>
    <col min="6" max="6" width="4.7109375" style="4" customWidth="1"/>
    <col min="7" max="7" width="12.85546875" style="4" customWidth="1"/>
    <col min="8" max="8" width="11.140625" style="4" customWidth="1"/>
    <col min="9" max="9" width="12" style="4" customWidth="1"/>
    <col min="10" max="10" width="10.7109375" style="4" hidden="1" customWidth="1"/>
    <col min="11" max="11" width="10.85546875" style="4" hidden="1" customWidth="1"/>
    <col min="12" max="12" width="9.7109375" style="4" hidden="1" customWidth="1"/>
    <col min="13" max="13" width="11.5703125" style="4" hidden="1" customWidth="1"/>
    <col min="14" max="14" width="6" style="4" hidden="1" customWidth="1"/>
    <col min="15" max="15" width="6.7109375" style="4" hidden="1" customWidth="1"/>
    <col min="16" max="16" width="7.140625" style="4" hidden="1" customWidth="1"/>
    <col min="17" max="19" width="9.140625" style="4" hidden="1" customWidth="1"/>
    <col min="20" max="16384" width="9.140625" style="4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ht="11.25" customHeight="1">
      <c r="A2" s="5" t="s">
        <v>1</v>
      </c>
      <c r="B2" s="6"/>
      <c r="C2" s="7" t="s">
        <v>468</v>
      </c>
      <c r="D2" s="7"/>
      <c r="E2" s="7"/>
      <c r="F2" s="6"/>
      <c r="G2" s="6"/>
      <c r="H2" s="6"/>
      <c r="I2" s="6"/>
      <c r="J2" s="6"/>
      <c r="K2" s="6"/>
      <c r="L2" s="2"/>
      <c r="M2" s="2"/>
      <c r="N2" s="2"/>
      <c r="O2" s="3"/>
      <c r="P2" s="3"/>
    </row>
    <row r="3" spans="1:16" ht="11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3"/>
      <c r="P3" s="3"/>
    </row>
    <row r="4" spans="1:16" ht="11.25" customHeight="1">
      <c r="A4" s="5" t="s">
        <v>3</v>
      </c>
      <c r="B4" s="6"/>
      <c r="C4" s="6" t="s">
        <v>469</v>
      </c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3"/>
      <c r="P4" s="3"/>
    </row>
    <row r="5" spans="1:16" ht="11.25" customHeight="1">
      <c r="A5" s="6" t="s">
        <v>4</v>
      </c>
      <c r="B5" s="6"/>
      <c r="C5" s="6" t="s">
        <v>469</v>
      </c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3"/>
      <c r="P5" s="3"/>
    </row>
    <row r="6" spans="1:16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"/>
      <c r="M6" s="2"/>
      <c r="N6" s="2"/>
      <c r="O6" s="3"/>
      <c r="P6" s="3"/>
    </row>
    <row r="7" spans="1:16" ht="11.25" customHeight="1">
      <c r="A7" s="6" t="s">
        <v>5</v>
      </c>
      <c r="B7" s="6"/>
      <c r="C7" s="6" t="s">
        <v>470</v>
      </c>
      <c r="D7" s="6"/>
      <c r="E7" s="6"/>
      <c r="F7" s="6"/>
      <c r="G7" s="6"/>
      <c r="H7" s="6"/>
      <c r="I7" s="6"/>
      <c r="J7" s="6"/>
      <c r="K7" s="6"/>
      <c r="L7" s="2"/>
      <c r="M7" s="2"/>
      <c r="N7" s="2"/>
      <c r="O7" s="3"/>
      <c r="P7" s="3"/>
    </row>
    <row r="8" spans="1:16" ht="11.25" customHeight="1">
      <c r="A8" s="6" t="s">
        <v>6</v>
      </c>
      <c r="B8" s="6"/>
      <c r="C8" s="6" t="s">
        <v>469</v>
      </c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3"/>
      <c r="P8" s="3"/>
    </row>
    <row r="9" spans="1:16" ht="11.25" customHeight="1">
      <c r="A9" s="6" t="s">
        <v>7</v>
      </c>
      <c r="B9" s="6"/>
      <c r="C9" s="6"/>
      <c r="D9" s="8"/>
      <c r="E9" s="6"/>
      <c r="F9" s="6"/>
      <c r="G9" s="6"/>
      <c r="H9" s="6"/>
      <c r="I9" s="6"/>
      <c r="J9" s="6"/>
      <c r="K9" s="6"/>
      <c r="L9" s="2"/>
      <c r="M9" s="2"/>
      <c r="N9" s="2"/>
      <c r="O9" s="3"/>
      <c r="P9" s="3"/>
    </row>
    <row r="10" spans="1:16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1:16" ht="30" customHeigh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20</v>
      </c>
      <c r="N11" s="11" t="s">
        <v>21</v>
      </c>
      <c r="O11" s="12" t="s">
        <v>22</v>
      </c>
      <c r="P11" s="13" t="s">
        <v>23</v>
      </c>
    </row>
    <row r="12" spans="1:16" ht="15" customHeigh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/>
      <c r="K12" s="15"/>
      <c r="L12" s="15"/>
      <c r="M12" s="15"/>
      <c r="N12" s="16">
        <v>10</v>
      </c>
      <c r="O12" s="17">
        <v>11</v>
      </c>
      <c r="P12" s="18">
        <v>12</v>
      </c>
    </row>
    <row r="13" spans="1:16" ht="3.75" hidden="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9"/>
      <c r="O13" s="20"/>
      <c r="P13" s="21"/>
    </row>
    <row r="14" spans="1:16" s="25" customFormat="1" ht="20.25" customHeight="1">
      <c r="A14" s="22"/>
      <c r="B14" s="23" t="s">
        <v>24</v>
      </c>
      <c r="C14" s="22"/>
      <c r="D14" s="22" t="s">
        <v>25</v>
      </c>
      <c r="E14" s="22" t="s">
        <v>26</v>
      </c>
      <c r="F14" s="22"/>
      <c r="G14" s="22"/>
      <c r="H14" s="22"/>
      <c r="I14" s="24"/>
      <c r="J14" s="22"/>
      <c r="K14" s="24">
        <f>K15+K22</f>
        <v>3.0005849999999996</v>
      </c>
      <c r="L14" s="22"/>
      <c r="M14" s="24">
        <f>M15+M22</f>
        <v>3.1968000000000001</v>
      </c>
      <c r="N14" s="22"/>
      <c r="P14" s="26" t="s">
        <v>27</v>
      </c>
    </row>
    <row r="15" spans="1:16" s="25" customFormat="1" ht="12.75" customHeight="1">
      <c r="B15" s="27" t="s">
        <v>24</v>
      </c>
      <c r="D15" s="28" t="s">
        <v>28</v>
      </c>
      <c r="E15" s="28" t="s">
        <v>29</v>
      </c>
      <c r="I15" s="29"/>
      <c r="K15" s="29">
        <f>SUM(K16:K21)</f>
        <v>3.0005849999999996</v>
      </c>
      <c r="M15" s="29">
        <f>SUM(M16:M21)</f>
        <v>3.1968000000000001</v>
      </c>
      <c r="P15" s="28" t="s">
        <v>30</v>
      </c>
    </row>
    <row r="16" spans="1:16" s="37" customFormat="1" ht="24" customHeight="1">
      <c r="A16" s="30" t="s">
        <v>30</v>
      </c>
      <c r="B16" s="30" t="s">
        <v>31</v>
      </c>
      <c r="C16" s="30" t="s">
        <v>32</v>
      </c>
      <c r="D16" s="31" t="s">
        <v>33</v>
      </c>
      <c r="E16" s="32" t="s">
        <v>34</v>
      </c>
      <c r="F16" s="30" t="s">
        <v>35</v>
      </c>
      <c r="G16" s="33">
        <v>480</v>
      </c>
      <c r="H16" s="33"/>
      <c r="I16" s="33"/>
      <c r="J16" s="34">
        <v>6.1799999999999997E-3</v>
      </c>
      <c r="K16" s="33">
        <f t="shared" ref="K16:K21" si="0">G16*J16</f>
        <v>2.9663999999999997</v>
      </c>
      <c r="L16" s="34">
        <v>0</v>
      </c>
      <c r="M16" s="33">
        <f t="shared" ref="M16:M21" si="1">G16*L16</f>
        <v>0</v>
      </c>
      <c r="N16" s="35">
        <v>20</v>
      </c>
      <c r="O16" s="36">
        <v>4</v>
      </c>
      <c r="P16" s="37" t="s">
        <v>36</v>
      </c>
    </row>
    <row r="17" spans="1:16" s="37" customFormat="1" ht="13.5" customHeight="1">
      <c r="A17" s="30" t="s">
        <v>36</v>
      </c>
      <c r="B17" s="30" t="s">
        <v>31</v>
      </c>
      <c r="C17" s="30" t="s">
        <v>37</v>
      </c>
      <c r="D17" s="31" t="s">
        <v>38</v>
      </c>
      <c r="E17" s="32" t="s">
        <v>39</v>
      </c>
      <c r="F17" s="30" t="s">
        <v>35</v>
      </c>
      <c r="G17" s="33">
        <v>683.7</v>
      </c>
      <c r="H17" s="33"/>
      <c r="I17" s="33"/>
      <c r="J17" s="34">
        <v>5.0000000000000002E-5</v>
      </c>
      <c r="K17" s="33">
        <f t="shared" si="0"/>
        <v>3.4185000000000007E-2</v>
      </c>
      <c r="L17" s="34">
        <v>0</v>
      </c>
      <c r="M17" s="33">
        <f t="shared" si="1"/>
        <v>0</v>
      </c>
      <c r="N17" s="35">
        <v>20</v>
      </c>
      <c r="O17" s="36">
        <v>4</v>
      </c>
      <c r="P17" s="37" t="s">
        <v>36</v>
      </c>
    </row>
    <row r="18" spans="1:16" s="37" customFormat="1" ht="13.5" customHeight="1">
      <c r="A18" s="30" t="s">
        <v>40</v>
      </c>
      <c r="B18" s="30" t="s">
        <v>31</v>
      </c>
      <c r="C18" s="30" t="s">
        <v>41</v>
      </c>
      <c r="D18" s="31" t="s">
        <v>42</v>
      </c>
      <c r="E18" s="32" t="s">
        <v>43</v>
      </c>
      <c r="F18" s="30" t="s">
        <v>35</v>
      </c>
      <c r="G18" s="33">
        <v>59.2</v>
      </c>
      <c r="H18" s="33"/>
      <c r="I18" s="33"/>
      <c r="J18" s="34">
        <v>0</v>
      </c>
      <c r="K18" s="33">
        <f t="shared" si="0"/>
        <v>0</v>
      </c>
      <c r="L18" s="34">
        <v>5.3999999999999999E-2</v>
      </c>
      <c r="M18" s="33">
        <f t="shared" si="1"/>
        <v>3.1968000000000001</v>
      </c>
      <c r="N18" s="35">
        <v>20</v>
      </c>
      <c r="O18" s="36">
        <v>4</v>
      </c>
      <c r="P18" s="37" t="s">
        <v>36</v>
      </c>
    </row>
    <row r="19" spans="1:16" s="37" customFormat="1" ht="13.5" customHeight="1">
      <c r="A19" s="30" t="s">
        <v>44</v>
      </c>
      <c r="B19" s="30" t="s">
        <v>31</v>
      </c>
      <c r="C19" s="30" t="s">
        <v>41</v>
      </c>
      <c r="D19" s="31" t="s">
        <v>45</v>
      </c>
      <c r="E19" s="32" t="s">
        <v>46</v>
      </c>
      <c r="F19" s="30" t="s">
        <v>47</v>
      </c>
      <c r="G19" s="33">
        <v>9.7840000000000007</v>
      </c>
      <c r="H19" s="33"/>
      <c r="I19" s="33"/>
      <c r="J19" s="34">
        <v>0</v>
      </c>
      <c r="K19" s="33">
        <f t="shared" si="0"/>
        <v>0</v>
      </c>
      <c r="L19" s="34">
        <v>0</v>
      </c>
      <c r="M19" s="33">
        <f t="shared" si="1"/>
        <v>0</v>
      </c>
      <c r="N19" s="35">
        <v>20</v>
      </c>
      <c r="O19" s="36">
        <v>4</v>
      </c>
      <c r="P19" s="37" t="s">
        <v>36</v>
      </c>
    </row>
    <row r="20" spans="1:16" s="37" customFormat="1" ht="13.5" customHeight="1">
      <c r="A20" s="30" t="s">
        <v>48</v>
      </c>
      <c r="B20" s="30" t="s">
        <v>31</v>
      </c>
      <c r="C20" s="30" t="s">
        <v>41</v>
      </c>
      <c r="D20" s="31" t="s">
        <v>49</v>
      </c>
      <c r="E20" s="32" t="s">
        <v>50</v>
      </c>
      <c r="F20" s="30" t="s">
        <v>47</v>
      </c>
      <c r="G20" s="33">
        <v>97.84</v>
      </c>
      <c r="H20" s="33"/>
      <c r="I20" s="33"/>
      <c r="J20" s="34">
        <v>0</v>
      </c>
      <c r="K20" s="33">
        <f t="shared" si="0"/>
        <v>0</v>
      </c>
      <c r="L20" s="34">
        <v>0</v>
      </c>
      <c r="M20" s="33">
        <f t="shared" si="1"/>
        <v>0</v>
      </c>
      <c r="N20" s="35">
        <v>20</v>
      </c>
      <c r="O20" s="36">
        <v>4</v>
      </c>
      <c r="P20" s="37" t="s">
        <v>36</v>
      </c>
    </row>
    <row r="21" spans="1:16" s="37" customFormat="1" ht="13.5" customHeight="1">
      <c r="A21" s="30" t="s">
        <v>51</v>
      </c>
      <c r="B21" s="30" t="s">
        <v>31</v>
      </c>
      <c r="C21" s="30" t="s">
        <v>41</v>
      </c>
      <c r="D21" s="31" t="s">
        <v>52</v>
      </c>
      <c r="E21" s="32" t="s">
        <v>53</v>
      </c>
      <c r="F21" s="30" t="s">
        <v>47</v>
      </c>
      <c r="G21" s="33">
        <v>9.7840000000000007</v>
      </c>
      <c r="H21" s="33"/>
      <c r="I21" s="33"/>
      <c r="J21" s="34">
        <v>0</v>
      </c>
      <c r="K21" s="33">
        <f t="shared" si="0"/>
        <v>0</v>
      </c>
      <c r="L21" s="34">
        <v>0</v>
      </c>
      <c r="M21" s="33">
        <f t="shared" si="1"/>
        <v>0</v>
      </c>
      <c r="N21" s="35">
        <v>20</v>
      </c>
      <c r="O21" s="36">
        <v>4</v>
      </c>
      <c r="P21" s="37" t="s">
        <v>36</v>
      </c>
    </row>
    <row r="22" spans="1:16" s="25" customFormat="1" ht="12.75" customHeight="1">
      <c r="B22" s="27" t="s">
        <v>24</v>
      </c>
      <c r="D22" s="28" t="s">
        <v>54</v>
      </c>
      <c r="E22" s="28" t="s">
        <v>55</v>
      </c>
      <c r="I22" s="29"/>
      <c r="K22" s="29">
        <f>K23</f>
        <v>0</v>
      </c>
      <c r="M22" s="29">
        <f>M23</f>
        <v>0</v>
      </c>
      <c r="P22" s="28" t="s">
        <v>30</v>
      </c>
    </row>
    <row r="23" spans="1:16" s="37" customFormat="1" ht="24" customHeight="1">
      <c r="A23" s="30" t="s">
        <v>56</v>
      </c>
      <c r="B23" s="30" t="s">
        <v>31</v>
      </c>
      <c r="C23" s="30" t="s">
        <v>37</v>
      </c>
      <c r="D23" s="31" t="s">
        <v>57</v>
      </c>
      <c r="E23" s="32" t="s">
        <v>58</v>
      </c>
      <c r="F23" s="30" t="s">
        <v>47</v>
      </c>
      <c r="G23" s="33">
        <v>10.78</v>
      </c>
      <c r="H23" s="33"/>
      <c r="I23" s="33"/>
      <c r="J23" s="34">
        <v>0</v>
      </c>
      <c r="K23" s="33">
        <f>G23*J23</f>
        <v>0</v>
      </c>
      <c r="L23" s="34">
        <v>0</v>
      </c>
      <c r="M23" s="33">
        <f>G23*L23</f>
        <v>0</v>
      </c>
      <c r="N23" s="35">
        <v>20</v>
      </c>
      <c r="O23" s="36">
        <v>4</v>
      </c>
      <c r="P23" s="37" t="s">
        <v>36</v>
      </c>
    </row>
    <row r="24" spans="1:16" s="25" customFormat="1" ht="18" customHeight="1">
      <c r="B24" s="38" t="s">
        <v>24</v>
      </c>
      <c r="D24" s="26" t="s">
        <v>59</v>
      </c>
      <c r="E24" s="26" t="s">
        <v>60</v>
      </c>
      <c r="I24" s="39"/>
      <c r="K24" s="39">
        <f>K25+K28+K32+K41+K65</f>
        <v>9.2987625166666685</v>
      </c>
      <c r="M24" s="39">
        <f>M25+M28+M32+M41+M65</f>
        <v>6.5874300000000003</v>
      </c>
      <c r="P24" s="26" t="s">
        <v>27</v>
      </c>
    </row>
    <row r="25" spans="1:16" s="25" customFormat="1" ht="12.75" customHeight="1">
      <c r="B25" s="27" t="s">
        <v>24</v>
      </c>
      <c r="D25" s="28" t="s">
        <v>61</v>
      </c>
      <c r="E25" s="28" t="s">
        <v>62</v>
      </c>
      <c r="I25" s="29"/>
      <c r="K25" s="29">
        <f>SUM(K26:K27)</f>
        <v>7.2500000000000004E-3</v>
      </c>
      <c r="M25" s="29">
        <f>SUM(M26:M27)</f>
        <v>0.14000000000000001</v>
      </c>
      <c r="P25" s="28" t="s">
        <v>30</v>
      </c>
    </row>
    <row r="26" spans="1:16" s="37" customFormat="1" ht="13.5" customHeight="1">
      <c r="A26" s="30" t="s">
        <v>63</v>
      </c>
      <c r="B26" s="30" t="s">
        <v>31</v>
      </c>
      <c r="C26" s="30" t="s">
        <v>61</v>
      </c>
      <c r="D26" s="31" t="s">
        <v>64</v>
      </c>
      <c r="E26" s="32" t="s">
        <v>65</v>
      </c>
      <c r="F26" s="30" t="s">
        <v>66</v>
      </c>
      <c r="G26" s="33">
        <v>1</v>
      </c>
      <c r="H26" s="33"/>
      <c r="I26" s="33"/>
      <c r="J26" s="34">
        <v>8.0000000000000007E-5</v>
      </c>
      <c r="K26" s="33">
        <f>G26*J26</f>
        <v>8.0000000000000007E-5</v>
      </c>
      <c r="L26" s="34">
        <v>0.14000000000000001</v>
      </c>
      <c r="M26" s="33">
        <f>G26*L26</f>
        <v>0.14000000000000001</v>
      </c>
      <c r="N26" s="35">
        <v>20</v>
      </c>
      <c r="O26" s="36">
        <v>16</v>
      </c>
      <c r="P26" s="37" t="s">
        <v>36</v>
      </c>
    </row>
    <row r="27" spans="1:16" s="37" customFormat="1" ht="13.5" customHeight="1">
      <c r="A27" s="30" t="s">
        <v>28</v>
      </c>
      <c r="B27" s="30" t="s">
        <v>31</v>
      </c>
      <c r="C27" s="30" t="s">
        <v>67</v>
      </c>
      <c r="D27" s="31" t="s">
        <v>68</v>
      </c>
      <c r="E27" s="32" t="s">
        <v>69</v>
      </c>
      <c r="F27" s="30" t="s">
        <v>66</v>
      </c>
      <c r="G27" s="33">
        <v>1</v>
      </c>
      <c r="H27" s="33"/>
      <c r="I27" s="33"/>
      <c r="J27" s="34">
        <v>7.1700000000000002E-3</v>
      </c>
      <c r="K27" s="33">
        <f>G27*J27</f>
        <v>7.1700000000000002E-3</v>
      </c>
      <c r="L27" s="34">
        <v>0</v>
      </c>
      <c r="M27" s="33">
        <f>G27*L27</f>
        <v>0</v>
      </c>
      <c r="N27" s="35">
        <v>20</v>
      </c>
      <c r="O27" s="36">
        <v>16</v>
      </c>
      <c r="P27" s="37" t="s">
        <v>36</v>
      </c>
    </row>
    <row r="28" spans="1:16" s="25" customFormat="1" ht="12.75" customHeight="1">
      <c r="B28" s="27" t="s">
        <v>24</v>
      </c>
      <c r="D28" s="28" t="s">
        <v>70</v>
      </c>
      <c r="E28" s="28" t="s">
        <v>71</v>
      </c>
      <c r="I28" s="29"/>
      <c r="K28" s="29">
        <f>SUM(K29:K31)</f>
        <v>0.38703666666666664</v>
      </c>
      <c r="M28" s="29">
        <f>SUM(M29:M31)</f>
        <v>0</v>
      </c>
      <c r="P28" s="28" t="s">
        <v>30</v>
      </c>
    </row>
    <row r="29" spans="1:16" s="37" customFormat="1" ht="13.5" customHeight="1">
      <c r="A29" s="30" t="s">
        <v>72</v>
      </c>
      <c r="B29" s="30" t="s">
        <v>31</v>
      </c>
      <c r="C29" s="30" t="s">
        <v>61</v>
      </c>
      <c r="D29" s="31" t="s">
        <v>73</v>
      </c>
      <c r="E29" s="32" t="s">
        <v>74</v>
      </c>
      <c r="F29" s="30" t="s">
        <v>75</v>
      </c>
      <c r="G29" s="33">
        <v>1</v>
      </c>
      <c r="H29" s="33"/>
      <c r="I29" s="33"/>
      <c r="J29" s="34">
        <v>0.37376999999999999</v>
      </c>
      <c r="K29" s="33">
        <f>G29*J29</f>
        <v>0.37376999999999999</v>
      </c>
      <c r="L29" s="34">
        <v>0</v>
      </c>
      <c r="M29" s="33">
        <f>G29*L29</f>
        <v>0</v>
      </c>
      <c r="N29" s="35">
        <v>20</v>
      </c>
      <c r="O29" s="36">
        <v>16</v>
      </c>
      <c r="P29" s="37" t="s">
        <v>36</v>
      </c>
    </row>
    <row r="30" spans="1:16" s="37" customFormat="1" ht="105.75" customHeight="1">
      <c r="A30" s="40" t="s">
        <v>76</v>
      </c>
      <c r="B30" s="40" t="s">
        <v>77</v>
      </c>
      <c r="C30" s="40" t="s">
        <v>78</v>
      </c>
      <c r="D30" s="41" t="s">
        <v>79</v>
      </c>
      <c r="E30" s="42" t="s">
        <v>80</v>
      </c>
      <c r="F30" s="40" t="s">
        <v>66</v>
      </c>
      <c r="G30" s="43">
        <v>1</v>
      </c>
      <c r="H30" s="43"/>
      <c r="I30" s="43"/>
      <c r="J30" s="44">
        <v>6.6333333333333296E-3</v>
      </c>
      <c r="K30" s="43">
        <f>G30*J30</f>
        <v>6.6333333333333296E-3</v>
      </c>
      <c r="L30" s="44">
        <v>0</v>
      </c>
      <c r="M30" s="43">
        <f>G30*L30</f>
        <v>0</v>
      </c>
      <c r="N30" s="45">
        <v>20</v>
      </c>
      <c r="O30" s="46">
        <v>32</v>
      </c>
      <c r="P30" s="47" t="s">
        <v>36</v>
      </c>
    </row>
    <row r="31" spans="1:16" s="37" customFormat="1" ht="13.5" customHeight="1">
      <c r="A31" s="40" t="s">
        <v>81</v>
      </c>
      <c r="B31" s="40" t="s">
        <v>77</v>
      </c>
      <c r="C31" s="40" t="s">
        <v>78</v>
      </c>
      <c r="D31" s="48" t="s">
        <v>82</v>
      </c>
      <c r="E31" s="42" t="s">
        <v>83</v>
      </c>
      <c r="F31" s="40" t="s">
        <v>84</v>
      </c>
      <c r="G31" s="43">
        <v>1</v>
      </c>
      <c r="H31" s="43"/>
      <c r="I31" s="43"/>
      <c r="J31" s="44">
        <v>6.6333333333333296E-3</v>
      </c>
      <c r="K31" s="43">
        <f>G31*J31</f>
        <v>6.6333333333333296E-3</v>
      </c>
      <c r="L31" s="44">
        <v>0</v>
      </c>
      <c r="M31" s="43">
        <f>G31*L31</f>
        <v>0</v>
      </c>
      <c r="N31" s="45">
        <v>20</v>
      </c>
      <c r="O31" s="46">
        <v>32</v>
      </c>
      <c r="P31" s="47" t="s">
        <v>36</v>
      </c>
    </row>
    <row r="32" spans="1:16" s="25" customFormat="1" ht="12.75" customHeight="1">
      <c r="B32" s="27" t="s">
        <v>24</v>
      </c>
      <c r="D32" s="28" t="s">
        <v>85</v>
      </c>
      <c r="E32" s="28" t="s">
        <v>86</v>
      </c>
      <c r="I32" s="29"/>
      <c r="K32" s="29">
        <f>SUM(K33:K40)</f>
        <v>0.72868500000000003</v>
      </c>
      <c r="M32" s="29">
        <f>SUM(M33:M40)</f>
        <v>0.47993000000000002</v>
      </c>
      <c r="P32" s="28" t="s">
        <v>30</v>
      </c>
    </row>
    <row r="33" spans="1:19" s="37" customFormat="1" ht="13.5" customHeight="1">
      <c r="A33" s="30" t="s">
        <v>87</v>
      </c>
      <c r="B33" s="30" t="s">
        <v>31</v>
      </c>
      <c r="C33" s="30" t="s">
        <v>85</v>
      </c>
      <c r="D33" s="31" t="s">
        <v>88</v>
      </c>
      <c r="E33" s="32" t="s">
        <v>89</v>
      </c>
      <c r="F33" s="30" t="s">
        <v>90</v>
      </c>
      <c r="G33" s="33">
        <v>121.7</v>
      </c>
      <c r="H33" s="33"/>
      <c r="I33" s="33"/>
      <c r="J33" s="34">
        <v>2.1800000000000001E-3</v>
      </c>
      <c r="K33" s="33">
        <f>G33*J33</f>
        <v>0.26530600000000004</v>
      </c>
      <c r="L33" s="34">
        <v>0</v>
      </c>
      <c r="M33" s="33">
        <f>G33*L33</f>
        <v>0</v>
      </c>
      <c r="N33" s="35">
        <v>20</v>
      </c>
      <c r="O33" s="36">
        <v>16</v>
      </c>
      <c r="P33" s="37" t="s">
        <v>36</v>
      </c>
    </row>
    <row r="34" spans="1:19" s="37" customFormat="1" ht="13.5" customHeight="1">
      <c r="A34" s="30" t="s">
        <v>91</v>
      </c>
      <c r="B34" s="30" t="s">
        <v>31</v>
      </c>
      <c r="C34" s="30" t="s">
        <v>85</v>
      </c>
      <c r="D34" s="31" t="s">
        <v>92</v>
      </c>
      <c r="E34" s="32" t="s">
        <v>93</v>
      </c>
      <c r="F34" s="30" t="s">
        <v>90</v>
      </c>
      <c r="G34" s="33">
        <v>121.7</v>
      </c>
      <c r="H34" s="33"/>
      <c r="I34" s="33"/>
      <c r="J34" s="34">
        <v>3.0699999999999998E-3</v>
      </c>
      <c r="K34" s="33">
        <f>G34*J34</f>
        <v>0.37361899999999998</v>
      </c>
      <c r="L34" s="34">
        <v>0</v>
      </c>
      <c r="M34" s="33">
        <f>G34*L34</f>
        <v>0</v>
      </c>
      <c r="N34" s="35">
        <v>20</v>
      </c>
      <c r="O34" s="36">
        <v>16</v>
      </c>
      <c r="P34" s="37" t="s">
        <v>36</v>
      </c>
    </row>
    <row r="35" spans="1:19" s="37" customFormat="1" ht="15.75" customHeight="1">
      <c r="D35" s="49"/>
      <c r="E35" s="50" t="s">
        <v>94</v>
      </c>
      <c r="G35" s="51">
        <v>121.7</v>
      </c>
      <c r="P35" s="49" t="s">
        <v>36</v>
      </c>
      <c r="Q35" s="49" t="s">
        <v>36</v>
      </c>
      <c r="R35" s="49" t="s">
        <v>95</v>
      </c>
      <c r="S35" s="49" t="s">
        <v>30</v>
      </c>
    </row>
    <row r="36" spans="1:19" s="37" customFormat="1" ht="24" customHeight="1">
      <c r="A36" s="30" t="s">
        <v>96</v>
      </c>
      <c r="B36" s="30" t="s">
        <v>31</v>
      </c>
      <c r="C36" s="30" t="s">
        <v>85</v>
      </c>
      <c r="D36" s="31" t="s">
        <v>97</v>
      </c>
      <c r="E36" s="32" t="s">
        <v>98</v>
      </c>
      <c r="F36" s="30" t="s">
        <v>90</v>
      </c>
      <c r="G36" s="33">
        <v>121.7</v>
      </c>
      <c r="H36" s="33"/>
      <c r="I36" s="33"/>
      <c r="J36" s="34">
        <v>0</v>
      </c>
      <c r="K36" s="33">
        <f>G36*J36</f>
        <v>0</v>
      </c>
      <c r="L36" s="34">
        <v>3.3E-3</v>
      </c>
      <c r="M36" s="33">
        <f>G36*L36</f>
        <v>0.40161000000000002</v>
      </c>
      <c r="N36" s="35">
        <v>20</v>
      </c>
      <c r="O36" s="36">
        <v>16</v>
      </c>
      <c r="P36" s="37" t="s">
        <v>36</v>
      </c>
    </row>
    <row r="37" spans="1:19" s="37" customFormat="1" ht="13.5" customHeight="1">
      <c r="A37" s="30" t="s">
        <v>99</v>
      </c>
      <c r="B37" s="30" t="s">
        <v>31</v>
      </c>
      <c r="C37" s="30" t="s">
        <v>85</v>
      </c>
      <c r="D37" s="31" t="s">
        <v>100</v>
      </c>
      <c r="E37" s="32" t="s">
        <v>101</v>
      </c>
      <c r="F37" s="30" t="s">
        <v>84</v>
      </c>
      <c r="G37" s="33">
        <v>4</v>
      </c>
      <c r="H37" s="33"/>
      <c r="I37" s="33"/>
      <c r="J37" s="34">
        <v>1.65E-3</v>
      </c>
      <c r="K37" s="33">
        <f>G37*J37</f>
        <v>6.6E-3</v>
      </c>
      <c r="L37" s="34">
        <v>0</v>
      </c>
      <c r="M37" s="33">
        <f>G37*L37</f>
        <v>0</v>
      </c>
      <c r="N37" s="35">
        <v>20</v>
      </c>
      <c r="O37" s="36">
        <v>16</v>
      </c>
      <c r="P37" s="37" t="s">
        <v>36</v>
      </c>
    </row>
    <row r="38" spans="1:19" s="37" customFormat="1" ht="13.5" customHeight="1">
      <c r="A38" s="30" t="s">
        <v>102</v>
      </c>
      <c r="B38" s="30" t="s">
        <v>31</v>
      </c>
      <c r="C38" s="30" t="s">
        <v>85</v>
      </c>
      <c r="D38" s="31" t="s">
        <v>103</v>
      </c>
      <c r="E38" s="32" t="s">
        <v>104</v>
      </c>
      <c r="F38" s="30" t="s">
        <v>90</v>
      </c>
      <c r="G38" s="33">
        <v>22</v>
      </c>
      <c r="H38" s="33"/>
      <c r="I38" s="33"/>
      <c r="J38" s="34">
        <v>3.7799999999999999E-3</v>
      </c>
      <c r="K38" s="33">
        <f>G38*J38</f>
        <v>8.3159999999999998E-2</v>
      </c>
      <c r="L38" s="34">
        <v>0</v>
      </c>
      <c r="M38" s="33">
        <f>G38*L38</f>
        <v>0</v>
      </c>
      <c r="N38" s="35">
        <v>20</v>
      </c>
      <c r="O38" s="36">
        <v>16</v>
      </c>
      <c r="P38" s="37" t="s">
        <v>36</v>
      </c>
    </row>
    <row r="39" spans="1:19" s="37" customFormat="1" ht="13.5" customHeight="1">
      <c r="A39" s="30" t="s">
        <v>105</v>
      </c>
      <c r="B39" s="30" t="s">
        <v>31</v>
      </c>
      <c r="C39" s="30" t="s">
        <v>85</v>
      </c>
      <c r="D39" s="31" t="s">
        <v>106</v>
      </c>
      <c r="E39" s="32" t="s">
        <v>107</v>
      </c>
      <c r="F39" s="30" t="s">
        <v>90</v>
      </c>
      <c r="G39" s="33">
        <v>22</v>
      </c>
      <c r="H39" s="33"/>
      <c r="I39" s="33"/>
      <c r="J39" s="34">
        <v>0</v>
      </c>
      <c r="K39" s="33">
        <f>G39*J39</f>
        <v>0</v>
      </c>
      <c r="L39" s="34">
        <v>3.5599999999999998E-3</v>
      </c>
      <c r="M39" s="33">
        <f>G39*L39</f>
        <v>7.8320000000000001E-2</v>
      </c>
      <c r="N39" s="35">
        <v>20</v>
      </c>
      <c r="O39" s="36">
        <v>16</v>
      </c>
      <c r="P39" s="37" t="s">
        <v>36</v>
      </c>
    </row>
    <row r="40" spans="1:19" s="37" customFormat="1" ht="13.5" customHeight="1">
      <c r="A40" s="30" t="s">
        <v>108</v>
      </c>
      <c r="B40" s="30" t="s">
        <v>31</v>
      </c>
      <c r="C40" s="30" t="s">
        <v>85</v>
      </c>
      <c r="D40" s="31" t="s">
        <v>109</v>
      </c>
      <c r="E40" s="32" t="s">
        <v>110</v>
      </c>
      <c r="F40" s="30" t="s">
        <v>111</v>
      </c>
      <c r="G40" s="33"/>
      <c r="H40" s="33"/>
      <c r="I40" s="33"/>
      <c r="J40" s="34">
        <v>0</v>
      </c>
      <c r="K40" s="33">
        <f>G40*J40</f>
        <v>0</v>
      </c>
      <c r="L40" s="34">
        <v>0</v>
      </c>
      <c r="M40" s="33">
        <f>G40*L40</f>
        <v>0</v>
      </c>
      <c r="N40" s="35">
        <v>20</v>
      </c>
      <c r="O40" s="36">
        <v>16</v>
      </c>
      <c r="P40" s="37" t="s">
        <v>36</v>
      </c>
    </row>
    <row r="41" spans="1:19" s="25" customFormat="1" ht="12.75" customHeight="1">
      <c r="B41" s="27" t="s">
        <v>24</v>
      </c>
      <c r="D41" s="28" t="s">
        <v>112</v>
      </c>
      <c r="E41" s="28" t="s">
        <v>113</v>
      </c>
      <c r="I41" s="29"/>
      <c r="K41" s="29">
        <f>SUM(K42:K64)</f>
        <v>8.0369996000000015</v>
      </c>
      <c r="M41" s="29">
        <f>SUM(M42:M64)</f>
        <v>5.9675000000000002</v>
      </c>
      <c r="P41" s="28" t="s">
        <v>30</v>
      </c>
    </row>
    <row r="42" spans="1:19" s="37" customFormat="1" ht="13.5" customHeight="1">
      <c r="A42" s="30" t="s">
        <v>114</v>
      </c>
      <c r="B42" s="30" t="s">
        <v>31</v>
      </c>
      <c r="C42" s="30" t="s">
        <v>112</v>
      </c>
      <c r="D42" s="31" t="s">
        <v>115</v>
      </c>
      <c r="E42" s="32" t="s">
        <v>116</v>
      </c>
      <c r="F42" s="30" t="s">
        <v>35</v>
      </c>
      <c r="G42" s="33">
        <v>852.5</v>
      </c>
      <c r="H42" s="33"/>
      <c r="I42" s="33"/>
      <c r="J42" s="34">
        <v>0</v>
      </c>
      <c r="K42" s="33">
        <f>G42*J42</f>
        <v>0</v>
      </c>
      <c r="L42" s="34">
        <v>7.0000000000000001E-3</v>
      </c>
      <c r="M42" s="33">
        <f>G42*L42</f>
        <v>5.9675000000000002</v>
      </c>
      <c r="N42" s="35">
        <v>20</v>
      </c>
      <c r="O42" s="36">
        <v>16</v>
      </c>
      <c r="P42" s="37" t="s">
        <v>36</v>
      </c>
    </row>
    <row r="43" spans="1:19" s="37" customFormat="1" ht="13.5" customHeight="1">
      <c r="A43" s="30" t="s">
        <v>117</v>
      </c>
      <c r="B43" s="30" t="s">
        <v>31</v>
      </c>
      <c r="C43" s="30" t="s">
        <v>112</v>
      </c>
      <c r="D43" s="31" t="s">
        <v>118</v>
      </c>
      <c r="E43" s="32" t="s">
        <v>119</v>
      </c>
      <c r="F43" s="30" t="s">
        <v>35</v>
      </c>
      <c r="G43" s="33">
        <v>852.50900000000001</v>
      </c>
      <c r="H43" s="33"/>
      <c r="I43" s="33"/>
      <c r="J43" s="34">
        <v>1.4E-3</v>
      </c>
      <c r="K43" s="33">
        <f>G43*J43</f>
        <v>1.1935126</v>
      </c>
      <c r="L43" s="34">
        <v>0</v>
      </c>
      <c r="M43" s="33">
        <f>G43*L43</f>
        <v>0</v>
      </c>
      <c r="N43" s="35">
        <v>20</v>
      </c>
      <c r="O43" s="36">
        <v>16</v>
      </c>
      <c r="P43" s="37" t="s">
        <v>36</v>
      </c>
    </row>
    <row r="44" spans="1:19" s="37" customFormat="1" ht="15.75" customHeight="1">
      <c r="D44" s="49"/>
      <c r="E44" s="50" t="s">
        <v>120</v>
      </c>
      <c r="G44" s="51">
        <v>852.50900000000001</v>
      </c>
      <c r="P44" s="49" t="s">
        <v>36</v>
      </c>
      <c r="Q44" s="49" t="s">
        <v>36</v>
      </c>
      <c r="R44" s="49" t="s">
        <v>95</v>
      </c>
      <c r="S44" s="49" t="s">
        <v>30</v>
      </c>
    </row>
    <row r="45" spans="1:19" s="37" customFormat="1" ht="13.5" customHeight="1">
      <c r="A45" s="40" t="s">
        <v>121</v>
      </c>
      <c r="B45" s="40" t="s">
        <v>77</v>
      </c>
      <c r="C45" s="40" t="s">
        <v>78</v>
      </c>
      <c r="D45" s="48" t="s">
        <v>122</v>
      </c>
      <c r="E45" s="42" t="s">
        <v>123</v>
      </c>
      <c r="F45" s="40" t="s">
        <v>35</v>
      </c>
      <c r="G45" s="43">
        <v>860</v>
      </c>
      <c r="H45" s="43"/>
      <c r="I45" s="43"/>
      <c r="J45" s="44">
        <v>1.6000000000000001E-3</v>
      </c>
      <c r="K45" s="43">
        <f>G45*J45</f>
        <v>1.3760000000000001</v>
      </c>
      <c r="L45" s="44">
        <v>0</v>
      </c>
      <c r="M45" s="43">
        <f>G45*L45</f>
        <v>0</v>
      </c>
      <c r="N45" s="45">
        <v>20</v>
      </c>
      <c r="O45" s="46">
        <v>32</v>
      </c>
      <c r="P45" s="47" t="s">
        <v>36</v>
      </c>
    </row>
    <row r="46" spans="1:19" s="37" customFormat="1" ht="13.5" customHeight="1">
      <c r="A46" s="40" t="s">
        <v>124</v>
      </c>
      <c r="B46" s="40" t="s">
        <v>77</v>
      </c>
      <c r="C46" s="40" t="s">
        <v>78</v>
      </c>
      <c r="D46" s="48" t="s">
        <v>125</v>
      </c>
      <c r="E46" s="42" t="s">
        <v>126</v>
      </c>
      <c r="F46" s="40" t="s">
        <v>84</v>
      </c>
      <c r="G46" s="43">
        <v>900</v>
      </c>
      <c r="H46" s="43"/>
      <c r="I46" s="43"/>
      <c r="J46" s="44">
        <v>2.2000000000000001E-3</v>
      </c>
      <c r="K46" s="43">
        <f>G46*J46</f>
        <v>1.9800000000000002</v>
      </c>
      <c r="L46" s="44">
        <v>0</v>
      </c>
      <c r="M46" s="43">
        <f>G46*L46</f>
        <v>0</v>
      </c>
      <c r="N46" s="45">
        <v>20</v>
      </c>
      <c r="O46" s="46">
        <v>32</v>
      </c>
      <c r="P46" s="47" t="s">
        <v>36</v>
      </c>
    </row>
    <row r="47" spans="1:19" s="37" customFormat="1" ht="13.5" customHeight="1">
      <c r="A47" s="40" t="s">
        <v>127</v>
      </c>
      <c r="B47" s="40" t="s">
        <v>77</v>
      </c>
      <c r="C47" s="40" t="s">
        <v>78</v>
      </c>
      <c r="D47" s="48" t="s">
        <v>128</v>
      </c>
      <c r="E47" s="42" t="s">
        <v>129</v>
      </c>
      <c r="F47" s="40" t="s">
        <v>90</v>
      </c>
      <c r="G47" s="43">
        <v>60.85</v>
      </c>
      <c r="H47" s="43"/>
      <c r="I47" s="43"/>
      <c r="J47" s="44">
        <v>2.0000000000000002E-5</v>
      </c>
      <c r="K47" s="43">
        <f>G47*J47</f>
        <v>1.2170000000000002E-3</v>
      </c>
      <c r="L47" s="44">
        <v>0</v>
      </c>
      <c r="M47" s="43">
        <f>G47*L47</f>
        <v>0</v>
      </c>
      <c r="N47" s="45">
        <v>20</v>
      </c>
      <c r="O47" s="46">
        <v>32</v>
      </c>
      <c r="P47" s="47" t="s">
        <v>36</v>
      </c>
    </row>
    <row r="48" spans="1:19" s="37" customFormat="1" ht="13.5" customHeight="1">
      <c r="A48" s="30" t="s">
        <v>130</v>
      </c>
      <c r="B48" s="30" t="s">
        <v>31</v>
      </c>
      <c r="C48" s="30" t="s">
        <v>112</v>
      </c>
      <c r="D48" s="31" t="s">
        <v>131</v>
      </c>
      <c r="E48" s="32" t="s">
        <v>132</v>
      </c>
      <c r="F48" s="30" t="s">
        <v>35</v>
      </c>
      <c r="G48" s="33">
        <v>715.84799999999996</v>
      </c>
      <c r="H48" s="33"/>
      <c r="I48" s="33"/>
      <c r="J48" s="34">
        <v>0</v>
      </c>
      <c r="K48" s="33">
        <f>G48*J48</f>
        <v>0</v>
      </c>
      <c r="L48" s="34">
        <v>0</v>
      </c>
      <c r="M48" s="33">
        <f>G48*L48</f>
        <v>0</v>
      </c>
      <c r="N48" s="35">
        <v>20</v>
      </c>
      <c r="O48" s="36">
        <v>16</v>
      </c>
      <c r="P48" s="37" t="s">
        <v>36</v>
      </c>
    </row>
    <row r="49" spans="1:19" s="37" customFormat="1" ht="15.75" customHeight="1">
      <c r="D49" s="49"/>
      <c r="E49" s="50" t="s">
        <v>133</v>
      </c>
      <c r="G49" s="51">
        <v>790.01800000000003</v>
      </c>
      <c r="P49" s="49" t="s">
        <v>36</v>
      </c>
      <c r="Q49" s="49" t="s">
        <v>36</v>
      </c>
      <c r="R49" s="49" t="s">
        <v>95</v>
      </c>
      <c r="S49" s="49" t="s">
        <v>27</v>
      </c>
    </row>
    <row r="50" spans="1:19" s="37" customFormat="1" ht="15.75" customHeight="1">
      <c r="D50" s="49"/>
      <c r="E50" s="50" t="s">
        <v>134</v>
      </c>
      <c r="G50" s="51">
        <v>-74.17</v>
      </c>
      <c r="P50" s="49" t="s">
        <v>36</v>
      </c>
      <c r="Q50" s="49" t="s">
        <v>36</v>
      </c>
      <c r="R50" s="49" t="s">
        <v>95</v>
      </c>
      <c r="S50" s="49" t="s">
        <v>27</v>
      </c>
    </row>
    <row r="51" spans="1:19" s="37" customFormat="1" ht="15.75" customHeight="1">
      <c r="D51" s="52"/>
      <c r="E51" s="53" t="s">
        <v>135</v>
      </c>
      <c r="G51" s="54">
        <v>715.84799999999996</v>
      </c>
      <c r="P51" s="52" t="s">
        <v>36</v>
      </c>
      <c r="Q51" s="52" t="s">
        <v>44</v>
      </c>
      <c r="R51" s="52" t="s">
        <v>95</v>
      </c>
      <c r="S51" s="52" t="s">
        <v>30</v>
      </c>
    </row>
    <row r="52" spans="1:19" s="37" customFormat="1" ht="13.5" customHeight="1">
      <c r="A52" s="40" t="s">
        <v>136</v>
      </c>
      <c r="B52" s="40" t="s">
        <v>77</v>
      </c>
      <c r="C52" s="40" t="s">
        <v>78</v>
      </c>
      <c r="D52" s="48" t="s">
        <v>137</v>
      </c>
      <c r="E52" s="42" t="s">
        <v>138</v>
      </c>
      <c r="F52" s="40" t="s">
        <v>35</v>
      </c>
      <c r="G52" s="43">
        <v>720</v>
      </c>
      <c r="H52" s="43"/>
      <c r="I52" s="43"/>
      <c r="J52" s="44">
        <v>1.6000000000000001E-3</v>
      </c>
      <c r="K52" s="43">
        <f t="shared" ref="K52:K64" si="2">G52*J52</f>
        <v>1.1520000000000001</v>
      </c>
      <c r="L52" s="44">
        <v>0</v>
      </c>
      <c r="M52" s="43">
        <f t="shared" ref="M52:M64" si="3">G52*L52</f>
        <v>0</v>
      </c>
      <c r="N52" s="45">
        <v>20</v>
      </c>
      <c r="O52" s="46">
        <v>32</v>
      </c>
      <c r="P52" s="47" t="s">
        <v>36</v>
      </c>
    </row>
    <row r="53" spans="1:19" s="37" customFormat="1" ht="13.5" customHeight="1">
      <c r="A53" s="40" t="s">
        <v>139</v>
      </c>
      <c r="B53" s="40" t="s">
        <v>77</v>
      </c>
      <c r="C53" s="40" t="s">
        <v>78</v>
      </c>
      <c r="D53" s="48" t="s">
        <v>140</v>
      </c>
      <c r="E53" s="42" t="s">
        <v>141</v>
      </c>
      <c r="F53" s="40" t="s">
        <v>84</v>
      </c>
      <c r="G53" s="43">
        <v>750</v>
      </c>
      <c r="H53" s="43"/>
      <c r="I53" s="43"/>
      <c r="J53" s="44">
        <v>2.2000000000000001E-3</v>
      </c>
      <c r="K53" s="43">
        <f t="shared" si="2"/>
        <v>1.6500000000000001</v>
      </c>
      <c r="L53" s="44">
        <v>0</v>
      </c>
      <c r="M53" s="43">
        <f t="shared" si="3"/>
        <v>0</v>
      </c>
      <c r="N53" s="45">
        <v>20</v>
      </c>
      <c r="O53" s="46">
        <v>32</v>
      </c>
      <c r="P53" s="47" t="s">
        <v>36</v>
      </c>
    </row>
    <row r="54" spans="1:19" s="37" customFormat="1" ht="13.5" customHeight="1">
      <c r="A54" s="40" t="s">
        <v>142</v>
      </c>
      <c r="B54" s="40" t="s">
        <v>77</v>
      </c>
      <c r="C54" s="40" t="s">
        <v>78</v>
      </c>
      <c r="D54" s="48" t="s">
        <v>143</v>
      </c>
      <c r="E54" s="42" t="s">
        <v>144</v>
      </c>
      <c r="F54" s="40" t="s">
        <v>90</v>
      </c>
      <c r="G54" s="43">
        <v>715</v>
      </c>
      <c r="H54" s="43"/>
      <c r="I54" s="43"/>
      <c r="J54" s="44">
        <v>2.0000000000000002E-5</v>
      </c>
      <c r="K54" s="43">
        <f t="shared" si="2"/>
        <v>1.4300000000000002E-2</v>
      </c>
      <c r="L54" s="44">
        <v>0</v>
      </c>
      <c r="M54" s="43">
        <f t="shared" si="3"/>
        <v>0</v>
      </c>
      <c r="N54" s="45">
        <v>20</v>
      </c>
      <c r="O54" s="46">
        <v>32</v>
      </c>
      <c r="P54" s="47" t="s">
        <v>36</v>
      </c>
    </row>
    <row r="55" spans="1:19" s="37" customFormat="1" ht="13.5" customHeight="1">
      <c r="A55" s="40" t="s">
        <v>145</v>
      </c>
      <c r="B55" s="40" t="s">
        <v>77</v>
      </c>
      <c r="C55" s="40" t="s">
        <v>78</v>
      </c>
      <c r="D55" s="48" t="s">
        <v>146</v>
      </c>
      <c r="E55" s="42" t="s">
        <v>147</v>
      </c>
      <c r="F55" s="40" t="s">
        <v>66</v>
      </c>
      <c r="G55" s="43">
        <v>1</v>
      </c>
      <c r="H55" s="43"/>
      <c r="I55" s="43"/>
      <c r="J55" s="44">
        <v>2.5999999999999998E-4</v>
      </c>
      <c r="K55" s="43">
        <f t="shared" si="2"/>
        <v>2.5999999999999998E-4</v>
      </c>
      <c r="L55" s="44">
        <v>0</v>
      </c>
      <c r="M55" s="43">
        <f t="shared" si="3"/>
        <v>0</v>
      </c>
      <c r="N55" s="45">
        <v>20</v>
      </c>
      <c r="O55" s="46">
        <v>8</v>
      </c>
      <c r="P55" s="47" t="s">
        <v>36</v>
      </c>
    </row>
    <row r="56" spans="1:19" s="37" customFormat="1" ht="24" customHeight="1">
      <c r="A56" s="30" t="s">
        <v>148</v>
      </c>
      <c r="B56" s="30" t="s">
        <v>31</v>
      </c>
      <c r="C56" s="30" t="s">
        <v>112</v>
      </c>
      <c r="D56" s="31" t="s">
        <v>149</v>
      </c>
      <c r="E56" s="32" t="s">
        <v>150</v>
      </c>
      <c r="F56" s="30" t="s">
        <v>84</v>
      </c>
      <c r="G56" s="33">
        <v>1</v>
      </c>
      <c r="H56" s="33"/>
      <c r="I56" s="33"/>
      <c r="J56" s="34">
        <v>4.0000000000000002E-4</v>
      </c>
      <c r="K56" s="33">
        <f t="shared" si="2"/>
        <v>4.0000000000000002E-4</v>
      </c>
      <c r="L56" s="34">
        <v>0</v>
      </c>
      <c r="M56" s="33">
        <f t="shared" si="3"/>
        <v>0</v>
      </c>
      <c r="N56" s="35">
        <v>20</v>
      </c>
      <c r="O56" s="36">
        <v>16</v>
      </c>
      <c r="P56" s="37" t="s">
        <v>36</v>
      </c>
    </row>
    <row r="57" spans="1:19" s="37" customFormat="1" ht="24" customHeight="1">
      <c r="A57" s="30" t="s">
        <v>151</v>
      </c>
      <c r="B57" s="30" t="s">
        <v>31</v>
      </c>
      <c r="C57" s="30" t="s">
        <v>112</v>
      </c>
      <c r="D57" s="31" t="s">
        <v>152</v>
      </c>
      <c r="E57" s="32" t="s">
        <v>153</v>
      </c>
      <c r="F57" s="30" t="s">
        <v>84</v>
      </c>
      <c r="G57" s="33">
        <v>1</v>
      </c>
      <c r="H57" s="33"/>
      <c r="I57" s="33"/>
      <c r="J57" s="34">
        <v>4.0000000000000002E-4</v>
      </c>
      <c r="K57" s="33">
        <f t="shared" si="2"/>
        <v>4.0000000000000002E-4</v>
      </c>
      <c r="L57" s="34">
        <v>0</v>
      </c>
      <c r="M57" s="33">
        <f t="shared" si="3"/>
        <v>0</v>
      </c>
      <c r="N57" s="35">
        <v>20</v>
      </c>
      <c r="O57" s="36">
        <v>16</v>
      </c>
      <c r="P57" s="37" t="s">
        <v>36</v>
      </c>
    </row>
    <row r="58" spans="1:19" s="37" customFormat="1" ht="13.5" customHeight="1">
      <c r="A58" s="40" t="s">
        <v>154</v>
      </c>
      <c r="B58" s="40" t="s">
        <v>77</v>
      </c>
      <c r="C58" s="40" t="s">
        <v>78</v>
      </c>
      <c r="D58" s="48" t="s">
        <v>155</v>
      </c>
      <c r="E58" s="42" t="s">
        <v>156</v>
      </c>
      <c r="F58" s="40" t="s">
        <v>84</v>
      </c>
      <c r="G58" s="43">
        <v>1</v>
      </c>
      <c r="H58" s="43"/>
      <c r="I58" s="43"/>
      <c r="J58" s="44">
        <v>0.217</v>
      </c>
      <c r="K58" s="43">
        <f t="shared" si="2"/>
        <v>0.217</v>
      </c>
      <c r="L58" s="44">
        <v>0</v>
      </c>
      <c r="M58" s="43">
        <f t="shared" si="3"/>
        <v>0</v>
      </c>
      <c r="N58" s="45">
        <v>20</v>
      </c>
      <c r="O58" s="46">
        <v>32</v>
      </c>
      <c r="P58" s="47" t="s">
        <v>36</v>
      </c>
    </row>
    <row r="59" spans="1:19" s="37" customFormat="1" ht="13.5" customHeight="1">
      <c r="A59" s="40" t="s">
        <v>157</v>
      </c>
      <c r="B59" s="40" t="s">
        <v>77</v>
      </c>
      <c r="C59" s="40" t="s">
        <v>78</v>
      </c>
      <c r="D59" s="48" t="s">
        <v>158</v>
      </c>
      <c r="E59" s="42" t="s">
        <v>159</v>
      </c>
      <c r="F59" s="40" t="s">
        <v>84</v>
      </c>
      <c r="G59" s="43">
        <v>1</v>
      </c>
      <c r="H59" s="43"/>
      <c r="I59" s="43"/>
      <c r="J59" s="44">
        <v>0.45</v>
      </c>
      <c r="K59" s="43">
        <f t="shared" si="2"/>
        <v>0.45</v>
      </c>
      <c r="L59" s="44">
        <v>0</v>
      </c>
      <c r="M59" s="43">
        <f t="shared" si="3"/>
        <v>0</v>
      </c>
      <c r="N59" s="45">
        <v>20</v>
      </c>
      <c r="O59" s="46">
        <v>32</v>
      </c>
      <c r="P59" s="47" t="s">
        <v>36</v>
      </c>
    </row>
    <row r="60" spans="1:19" s="37" customFormat="1" ht="13.5" customHeight="1">
      <c r="A60" s="30" t="s">
        <v>160</v>
      </c>
      <c r="B60" s="30" t="s">
        <v>31</v>
      </c>
      <c r="C60" s="30" t="s">
        <v>112</v>
      </c>
      <c r="D60" s="31" t="s">
        <v>161</v>
      </c>
      <c r="E60" s="32" t="s">
        <v>162</v>
      </c>
      <c r="F60" s="30" t="s">
        <v>84</v>
      </c>
      <c r="G60" s="33">
        <v>1</v>
      </c>
      <c r="H60" s="33"/>
      <c r="I60" s="33"/>
      <c r="J60" s="34">
        <v>1.91E-3</v>
      </c>
      <c r="K60" s="33">
        <f t="shared" si="2"/>
        <v>1.91E-3</v>
      </c>
      <c r="L60" s="34">
        <v>0</v>
      </c>
      <c r="M60" s="33">
        <f t="shared" si="3"/>
        <v>0</v>
      </c>
      <c r="N60" s="35">
        <v>20</v>
      </c>
      <c r="O60" s="36">
        <v>16</v>
      </c>
      <c r="P60" s="37" t="s">
        <v>36</v>
      </c>
    </row>
    <row r="61" spans="1:19" s="37" customFormat="1" ht="13.5" customHeight="1">
      <c r="A61" s="40" t="s">
        <v>163</v>
      </c>
      <c r="B61" s="40" t="s">
        <v>77</v>
      </c>
      <c r="C61" s="40" t="s">
        <v>78</v>
      </c>
      <c r="D61" s="48" t="s">
        <v>164</v>
      </c>
      <c r="E61" s="42" t="s">
        <v>165</v>
      </c>
      <c r="F61" s="40" t="s">
        <v>84</v>
      </c>
      <c r="G61" s="43">
        <v>1</v>
      </c>
      <c r="H61" s="43"/>
      <c r="I61" s="43"/>
      <c r="J61" s="44">
        <v>0</v>
      </c>
      <c r="K61" s="43">
        <f t="shared" si="2"/>
        <v>0</v>
      </c>
      <c r="L61" s="44">
        <v>0</v>
      </c>
      <c r="M61" s="43">
        <f t="shared" si="3"/>
        <v>0</v>
      </c>
      <c r="N61" s="45">
        <v>20</v>
      </c>
      <c r="O61" s="46">
        <v>32</v>
      </c>
      <c r="P61" s="47" t="s">
        <v>36</v>
      </c>
    </row>
    <row r="62" spans="1:19" s="37" customFormat="1" ht="13.5" customHeight="1">
      <c r="A62" s="30" t="s">
        <v>166</v>
      </c>
      <c r="B62" s="30" t="s">
        <v>31</v>
      </c>
      <c r="C62" s="30" t="s">
        <v>112</v>
      </c>
      <c r="D62" s="31" t="s">
        <v>167</v>
      </c>
      <c r="E62" s="32" t="s">
        <v>168</v>
      </c>
      <c r="F62" s="30" t="s">
        <v>84</v>
      </c>
      <c r="G62" s="33">
        <v>1</v>
      </c>
      <c r="H62" s="33"/>
      <c r="I62" s="33"/>
      <c r="J62" s="34">
        <v>0</v>
      </c>
      <c r="K62" s="33">
        <f t="shared" si="2"/>
        <v>0</v>
      </c>
      <c r="L62" s="34">
        <v>0</v>
      </c>
      <c r="M62" s="33">
        <f t="shared" si="3"/>
        <v>0</v>
      </c>
      <c r="N62" s="35">
        <v>20</v>
      </c>
      <c r="O62" s="36">
        <v>16</v>
      </c>
      <c r="P62" s="37" t="s">
        <v>36</v>
      </c>
    </row>
    <row r="63" spans="1:19" s="37" customFormat="1" ht="13.5" customHeight="1">
      <c r="A63" s="40" t="s">
        <v>169</v>
      </c>
      <c r="B63" s="40" t="s">
        <v>77</v>
      </c>
      <c r="C63" s="40" t="s">
        <v>78</v>
      </c>
      <c r="D63" s="48" t="s">
        <v>170</v>
      </c>
      <c r="E63" s="42" t="s">
        <v>171</v>
      </c>
      <c r="F63" s="40" t="s">
        <v>84</v>
      </c>
      <c r="G63" s="43">
        <v>1</v>
      </c>
      <c r="H63" s="43"/>
      <c r="I63" s="43"/>
      <c r="J63" s="44">
        <v>0</v>
      </c>
      <c r="K63" s="43">
        <f t="shared" si="2"/>
        <v>0</v>
      </c>
      <c r="L63" s="44">
        <v>0</v>
      </c>
      <c r="M63" s="43">
        <f t="shared" si="3"/>
        <v>0</v>
      </c>
      <c r="N63" s="45">
        <v>20</v>
      </c>
      <c r="O63" s="46">
        <v>32</v>
      </c>
      <c r="P63" s="47" t="s">
        <v>36</v>
      </c>
    </row>
    <row r="64" spans="1:19" s="37" customFormat="1" ht="24" customHeight="1">
      <c r="A64" s="30" t="s">
        <v>172</v>
      </c>
      <c r="B64" s="30" t="s">
        <v>31</v>
      </c>
      <c r="C64" s="30" t="s">
        <v>112</v>
      </c>
      <c r="D64" s="31" t="s">
        <v>173</v>
      </c>
      <c r="E64" s="32" t="s">
        <v>174</v>
      </c>
      <c r="F64" s="30" t="s">
        <v>111</v>
      </c>
      <c r="G64" s="33"/>
      <c r="H64" s="33"/>
      <c r="I64" s="33"/>
      <c r="J64" s="34">
        <v>0</v>
      </c>
      <c r="K64" s="33">
        <f t="shared" si="2"/>
        <v>0</v>
      </c>
      <c r="L64" s="34">
        <v>0</v>
      </c>
      <c r="M64" s="33">
        <f t="shared" si="3"/>
        <v>0</v>
      </c>
      <c r="N64" s="35">
        <v>20</v>
      </c>
      <c r="O64" s="36">
        <v>16</v>
      </c>
      <c r="P64" s="37" t="s">
        <v>36</v>
      </c>
    </row>
    <row r="65" spans="1:16" s="25" customFormat="1" ht="12.75" customHeight="1">
      <c r="B65" s="27" t="s">
        <v>24</v>
      </c>
      <c r="D65" s="28" t="s">
        <v>175</v>
      </c>
      <c r="E65" s="28" t="s">
        <v>176</v>
      </c>
      <c r="I65" s="29"/>
      <c r="K65" s="29">
        <f>SUM(K66:K67)</f>
        <v>0.13879125</v>
      </c>
      <c r="M65" s="29">
        <f>SUM(M66:M67)</f>
        <v>0</v>
      </c>
      <c r="P65" s="28" t="s">
        <v>30</v>
      </c>
    </row>
    <row r="66" spans="1:16" s="37" customFormat="1" ht="13.5" customHeight="1">
      <c r="A66" s="30" t="s">
        <v>177</v>
      </c>
      <c r="B66" s="30" t="s">
        <v>31</v>
      </c>
      <c r="C66" s="30" t="s">
        <v>175</v>
      </c>
      <c r="D66" s="31" t="s">
        <v>178</v>
      </c>
      <c r="E66" s="32" t="s">
        <v>179</v>
      </c>
      <c r="F66" s="30" t="s">
        <v>35</v>
      </c>
      <c r="G66" s="33">
        <v>249.16499999999999</v>
      </c>
      <c r="H66" s="33"/>
      <c r="I66" s="33"/>
      <c r="J66" s="34">
        <v>2.5000000000000001E-4</v>
      </c>
      <c r="K66" s="33">
        <f>G66*J66</f>
        <v>6.2291249999999999E-2</v>
      </c>
      <c r="L66" s="34">
        <v>0</v>
      </c>
      <c r="M66" s="33">
        <f>G66*L66</f>
        <v>0</v>
      </c>
      <c r="N66" s="35">
        <v>20</v>
      </c>
      <c r="O66" s="36">
        <v>16</v>
      </c>
      <c r="P66" s="37" t="s">
        <v>36</v>
      </c>
    </row>
    <row r="67" spans="1:16" s="37" customFormat="1" ht="24" customHeight="1">
      <c r="A67" s="30" t="s">
        <v>180</v>
      </c>
      <c r="B67" s="30" t="s">
        <v>31</v>
      </c>
      <c r="C67" s="30" t="s">
        <v>175</v>
      </c>
      <c r="D67" s="31" t="s">
        <v>181</v>
      </c>
      <c r="E67" s="32" t="s">
        <v>182</v>
      </c>
      <c r="F67" s="30" t="s">
        <v>35</v>
      </c>
      <c r="G67" s="33">
        <v>450</v>
      </c>
      <c r="H67" s="33"/>
      <c r="I67" s="33"/>
      <c r="J67" s="34">
        <v>1.7000000000000001E-4</v>
      </c>
      <c r="K67" s="33">
        <f>G67*J67</f>
        <v>7.6500000000000012E-2</v>
      </c>
      <c r="L67" s="34">
        <v>0</v>
      </c>
      <c r="M67" s="33">
        <f>G67*L67</f>
        <v>0</v>
      </c>
      <c r="N67" s="35">
        <v>20</v>
      </c>
      <c r="O67" s="36">
        <v>16</v>
      </c>
      <c r="P67" s="37" t="s">
        <v>36</v>
      </c>
    </row>
    <row r="68" spans="1:16" s="25" customFormat="1" ht="16.5" customHeight="1">
      <c r="B68" s="38" t="s">
        <v>24</v>
      </c>
      <c r="D68" s="26" t="s">
        <v>77</v>
      </c>
      <c r="E68" s="26" t="s">
        <v>183</v>
      </c>
      <c r="I68" s="39"/>
      <c r="K68" s="39">
        <f>K69+K73</f>
        <v>7.7864200000000006</v>
      </c>
      <c r="M68" s="39">
        <f>M69+M73</f>
        <v>0</v>
      </c>
      <c r="P68" s="26" t="s">
        <v>27</v>
      </c>
    </row>
    <row r="69" spans="1:16" s="25" customFormat="1" ht="12.75" customHeight="1">
      <c r="B69" s="27" t="s">
        <v>24</v>
      </c>
      <c r="D69" s="28" t="s">
        <v>184</v>
      </c>
      <c r="E69" s="28" t="s">
        <v>185</v>
      </c>
      <c r="I69" s="29"/>
      <c r="K69" s="29">
        <f>SUM(K70:K72)</f>
        <v>0</v>
      </c>
      <c r="M69" s="29">
        <f>SUM(M70:M72)</f>
        <v>0</v>
      </c>
      <c r="P69" s="28" t="s">
        <v>30</v>
      </c>
    </row>
    <row r="70" spans="1:16" s="37" customFormat="1" ht="13.5" customHeight="1">
      <c r="A70" s="30" t="s">
        <v>186</v>
      </c>
      <c r="B70" s="30" t="s">
        <v>31</v>
      </c>
      <c r="C70" s="30" t="s">
        <v>187</v>
      </c>
      <c r="D70" s="31" t="s">
        <v>188</v>
      </c>
      <c r="E70" s="32" t="s">
        <v>189</v>
      </c>
      <c r="F70" s="30" t="s">
        <v>84</v>
      </c>
      <c r="G70" s="33">
        <v>31</v>
      </c>
      <c r="H70" s="33"/>
      <c r="I70" s="33"/>
      <c r="J70" s="34">
        <v>0</v>
      </c>
      <c r="K70" s="33">
        <f>G70*J70</f>
        <v>0</v>
      </c>
      <c r="L70" s="34">
        <v>0</v>
      </c>
      <c r="M70" s="33">
        <f>G70*L70</f>
        <v>0</v>
      </c>
      <c r="N70" s="35">
        <v>20</v>
      </c>
      <c r="O70" s="36">
        <v>64</v>
      </c>
      <c r="P70" s="37" t="s">
        <v>36</v>
      </c>
    </row>
    <row r="71" spans="1:16" s="37" customFormat="1" ht="13.5" customHeight="1">
      <c r="A71" s="40" t="s">
        <v>190</v>
      </c>
      <c r="B71" s="40" t="s">
        <v>77</v>
      </c>
      <c r="C71" s="40" t="s">
        <v>78</v>
      </c>
      <c r="D71" s="48" t="s">
        <v>191</v>
      </c>
      <c r="E71" s="42" t="s">
        <v>192</v>
      </c>
      <c r="F71" s="40" t="s">
        <v>84</v>
      </c>
      <c r="G71" s="43">
        <v>31</v>
      </c>
      <c r="H71" s="43"/>
      <c r="I71" s="43"/>
      <c r="J71" s="44">
        <v>0</v>
      </c>
      <c r="K71" s="43">
        <f>G71*J71</f>
        <v>0</v>
      </c>
      <c r="L71" s="44">
        <v>0</v>
      </c>
      <c r="M71" s="43">
        <f>G71*L71</f>
        <v>0</v>
      </c>
      <c r="N71" s="45">
        <v>20</v>
      </c>
      <c r="O71" s="46">
        <v>256</v>
      </c>
      <c r="P71" s="47" t="s">
        <v>36</v>
      </c>
    </row>
    <row r="72" spans="1:16" s="37" customFormat="1" ht="13.5" customHeight="1">
      <c r="A72" s="30" t="s">
        <v>193</v>
      </c>
      <c r="B72" s="30" t="s">
        <v>31</v>
      </c>
      <c r="C72" s="30" t="s">
        <v>187</v>
      </c>
      <c r="D72" s="31" t="s">
        <v>194</v>
      </c>
      <c r="E72" s="32" t="s">
        <v>195</v>
      </c>
      <c r="F72" s="30" t="s">
        <v>84</v>
      </c>
      <c r="G72" s="33">
        <v>31</v>
      </c>
      <c r="H72" s="33"/>
      <c r="I72" s="33"/>
      <c r="J72" s="34">
        <v>0</v>
      </c>
      <c r="K72" s="33">
        <f>G72*J72</f>
        <v>0</v>
      </c>
      <c r="L72" s="34">
        <v>0</v>
      </c>
      <c r="M72" s="33">
        <f>G72*L72</f>
        <v>0</v>
      </c>
      <c r="N72" s="35">
        <v>20</v>
      </c>
      <c r="O72" s="36">
        <v>64</v>
      </c>
      <c r="P72" s="37" t="s">
        <v>36</v>
      </c>
    </row>
    <row r="73" spans="1:16" s="25" customFormat="1" ht="15.75" customHeight="1">
      <c r="B73" s="27" t="s">
        <v>24</v>
      </c>
      <c r="D73" s="28" t="s">
        <v>196</v>
      </c>
      <c r="E73" s="28" t="s">
        <v>197</v>
      </c>
      <c r="I73" s="29"/>
      <c r="K73" s="29">
        <f>SUM(K74:K75)</f>
        <v>7.7864200000000006</v>
      </c>
      <c r="M73" s="29">
        <f>SUM(M74:M75)</f>
        <v>0</v>
      </c>
      <c r="P73" s="28" t="s">
        <v>30</v>
      </c>
    </row>
    <row r="74" spans="1:16" s="37" customFormat="1" ht="13.5" customHeight="1">
      <c r="A74" s="30" t="s">
        <v>198</v>
      </c>
      <c r="B74" s="30" t="s">
        <v>31</v>
      </c>
      <c r="C74" s="30" t="s">
        <v>199</v>
      </c>
      <c r="D74" s="31" t="s">
        <v>200</v>
      </c>
      <c r="E74" s="32" t="s">
        <v>197</v>
      </c>
      <c r="F74" s="30" t="s">
        <v>201</v>
      </c>
      <c r="G74" s="33">
        <v>7786.42</v>
      </c>
      <c r="H74" s="33"/>
      <c r="I74" s="33"/>
      <c r="J74" s="34">
        <v>0</v>
      </c>
      <c r="K74" s="33">
        <f>G74*J74</f>
        <v>0</v>
      </c>
      <c r="L74" s="34">
        <v>0</v>
      </c>
      <c r="M74" s="33">
        <f>G74*L74</f>
        <v>0</v>
      </c>
      <c r="N74" s="35">
        <v>20</v>
      </c>
      <c r="O74" s="36">
        <v>64</v>
      </c>
      <c r="P74" s="37" t="s">
        <v>36</v>
      </c>
    </row>
    <row r="75" spans="1:16" s="37" customFormat="1" ht="13.5" customHeight="1">
      <c r="A75" s="40" t="s">
        <v>202</v>
      </c>
      <c r="B75" s="40" t="s">
        <v>77</v>
      </c>
      <c r="C75" s="40" t="s">
        <v>78</v>
      </c>
      <c r="D75" s="48" t="s">
        <v>203</v>
      </c>
      <c r="E75" s="42" t="s">
        <v>204</v>
      </c>
      <c r="F75" s="40" t="s">
        <v>201</v>
      </c>
      <c r="G75" s="43">
        <v>7786.42</v>
      </c>
      <c r="H75" s="43"/>
      <c r="I75" s="43"/>
      <c r="J75" s="44">
        <v>1E-3</v>
      </c>
      <c r="K75" s="43">
        <f>G75*J75</f>
        <v>7.7864200000000006</v>
      </c>
      <c r="L75" s="44">
        <v>0</v>
      </c>
      <c r="M75" s="43">
        <f>G75*L75</f>
        <v>0</v>
      </c>
      <c r="N75" s="45">
        <v>20</v>
      </c>
      <c r="O75" s="46">
        <v>256</v>
      </c>
      <c r="P75" s="47" t="s">
        <v>36</v>
      </c>
    </row>
    <row r="76" spans="1:16" s="58" customFormat="1" ht="17.25" customHeight="1">
      <c r="A76" s="55"/>
      <c r="B76" s="55"/>
      <c r="C76" s="55"/>
      <c r="D76" s="55"/>
      <c r="E76" s="56" t="s">
        <v>205</v>
      </c>
      <c r="F76" s="55"/>
      <c r="G76" s="55"/>
      <c r="H76" s="55"/>
      <c r="I76" s="57"/>
      <c r="K76" s="59">
        <f>K14+K24+K68</f>
        <v>20.085767516666667</v>
      </c>
      <c r="M76" s="59">
        <f>M14+M24+M68</f>
        <v>9.7842300000000009</v>
      </c>
    </row>
  </sheetData>
  <printOptions horizontalCentered="1"/>
  <pageMargins left="0.78740155696868896" right="0.78740155696868896" top="0.59055119752883911" bottom="0.59055119752883911" header="0" footer="0"/>
  <pageSetup paperSize="9" fitToHeight="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workbookViewId="0">
      <pane ySplit="10" topLeftCell="A29" activePane="bottomLeft" state="frozen"/>
      <selection pane="bottomLeft" activeCell="I3" sqref="I3"/>
    </sheetView>
  </sheetViews>
  <sheetFormatPr defaultRowHeight="12.75"/>
  <cols>
    <col min="1" max="1" width="4.7109375" style="93" customWidth="1"/>
    <col min="2" max="2" width="5.28515625" style="94" customWidth="1"/>
    <col min="3" max="3" width="13" style="95" customWidth="1"/>
    <col min="4" max="4" width="35.7109375" style="96" customWidth="1"/>
    <col min="5" max="5" width="11.28515625" style="97" customWidth="1"/>
    <col min="6" max="6" width="5.85546875" style="98" customWidth="1"/>
    <col min="7" max="7" width="9.7109375" style="99" customWidth="1"/>
    <col min="8" max="9" width="11.28515625" style="99" customWidth="1"/>
    <col min="10" max="10" width="8.28515625" style="99" customWidth="1"/>
    <col min="11" max="11" width="7.42578125" style="100" customWidth="1"/>
    <col min="12" max="12" width="8.28515625" style="100" customWidth="1"/>
    <col min="13" max="13" width="7.140625" style="97" customWidth="1"/>
    <col min="14" max="14" width="7" style="97" customWidth="1"/>
    <col min="15" max="15" width="3.5703125" style="98" customWidth="1"/>
    <col min="16" max="16" width="12.7109375" style="98" customWidth="1"/>
    <col min="17" max="19" width="11.28515625" style="97" customWidth="1"/>
    <col min="20" max="20" width="10.5703125" style="101" customWidth="1"/>
    <col min="21" max="21" width="10.28515625" style="101" customWidth="1"/>
    <col min="22" max="22" width="5.7109375" style="101" customWidth="1"/>
    <col min="23" max="23" width="9.140625" style="97"/>
    <col min="24" max="25" width="9.140625" style="98"/>
    <col min="26" max="26" width="7.5703125" style="95" customWidth="1"/>
    <col min="27" max="27" width="24.85546875" style="95" customWidth="1"/>
    <col min="28" max="28" width="4.28515625" style="98" customWidth="1"/>
    <col min="29" max="29" width="8.28515625" style="98" customWidth="1"/>
    <col min="30" max="30" width="8.7109375" style="98" customWidth="1"/>
    <col min="31" max="34" width="9.140625" style="98"/>
    <col min="35" max="16384" width="9.140625" style="61"/>
  </cols>
  <sheetData>
    <row r="1" spans="1:34">
      <c r="A1" s="60" t="s">
        <v>206</v>
      </c>
      <c r="B1" s="61"/>
      <c r="C1" s="61"/>
      <c r="D1" s="61"/>
      <c r="E1" s="61"/>
      <c r="F1" s="61"/>
      <c r="G1" s="62"/>
      <c r="H1" s="61"/>
      <c r="I1" s="60" t="s">
        <v>207</v>
      </c>
      <c r="J1" s="62"/>
      <c r="K1" s="63"/>
      <c r="L1" s="61"/>
      <c r="M1" s="61"/>
      <c r="N1" s="61"/>
      <c r="O1" s="61"/>
      <c r="P1" s="61"/>
      <c r="Q1" s="64"/>
      <c r="R1" s="64"/>
      <c r="S1" s="64"/>
      <c r="T1" s="61"/>
      <c r="U1" s="61"/>
      <c r="V1" s="61"/>
      <c r="W1" s="61"/>
      <c r="X1" s="61"/>
      <c r="Y1" s="61"/>
      <c r="Z1" s="65" t="s">
        <v>208</v>
      </c>
      <c r="AA1" s="65" t="s">
        <v>209</v>
      </c>
      <c r="AB1" s="66" t="s">
        <v>210</v>
      </c>
      <c r="AC1" s="66" t="s">
        <v>211</v>
      </c>
      <c r="AD1" s="66" t="s">
        <v>212</v>
      </c>
      <c r="AE1" s="61"/>
      <c r="AF1" s="61"/>
      <c r="AG1" s="61"/>
      <c r="AH1" s="61"/>
    </row>
    <row r="2" spans="1:34">
      <c r="A2" s="60" t="s">
        <v>213</v>
      </c>
      <c r="B2" s="61"/>
      <c r="C2" s="61"/>
      <c r="D2" s="61"/>
      <c r="E2" s="61"/>
      <c r="F2" s="61"/>
      <c r="G2" s="62"/>
      <c r="H2" s="67"/>
      <c r="I2" s="60" t="s">
        <v>214</v>
      </c>
      <c r="J2" s="62"/>
      <c r="K2" s="63"/>
      <c r="L2" s="61"/>
      <c r="M2" s="61"/>
      <c r="N2" s="61"/>
      <c r="O2" s="61"/>
      <c r="P2" s="61"/>
      <c r="Q2" s="64"/>
      <c r="R2" s="64"/>
      <c r="S2" s="64"/>
      <c r="T2" s="61"/>
      <c r="U2" s="61"/>
      <c r="V2" s="61"/>
      <c r="W2" s="61"/>
      <c r="X2" s="61"/>
      <c r="Y2" s="61"/>
      <c r="Z2" s="65" t="s">
        <v>215</v>
      </c>
      <c r="AA2" s="68" t="s">
        <v>216</v>
      </c>
      <c r="AB2" s="69" t="s">
        <v>217</v>
      </c>
      <c r="AC2" s="69"/>
      <c r="AD2" s="68"/>
      <c r="AE2" s="61"/>
      <c r="AF2" s="61"/>
      <c r="AG2" s="61"/>
      <c r="AH2" s="61"/>
    </row>
    <row r="3" spans="1:34">
      <c r="A3" s="60" t="s">
        <v>218</v>
      </c>
      <c r="B3" s="61"/>
      <c r="C3" s="61"/>
      <c r="D3" s="61"/>
      <c r="E3" s="61"/>
      <c r="F3" s="61"/>
      <c r="G3" s="62"/>
      <c r="H3" s="61"/>
      <c r="I3" s="60" t="s">
        <v>467</v>
      </c>
      <c r="J3" s="62"/>
      <c r="K3" s="63"/>
      <c r="L3" s="61"/>
      <c r="M3" s="61"/>
      <c r="N3" s="61"/>
      <c r="O3" s="61"/>
      <c r="P3" s="61"/>
      <c r="Q3" s="64"/>
      <c r="R3" s="64"/>
      <c r="S3" s="64"/>
      <c r="T3" s="61"/>
      <c r="U3" s="61"/>
      <c r="V3" s="61"/>
      <c r="W3" s="61"/>
      <c r="X3" s="61"/>
      <c r="Y3" s="61"/>
      <c r="Z3" s="65" t="s">
        <v>219</v>
      </c>
      <c r="AA3" s="68" t="s">
        <v>220</v>
      </c>
      <c r="AB3" s="69" t="s">
        <v>217</v>
      </c>
      <c r="AC3" s="69" t="s">
        <v>221</v>
      </c>
      <c r="AD3" s="68" t="s">
        <v>222</v>
      </c>
      <c r="AE3" s="61"/>
      <c r="AF3" s="61"/>
      <c r="AG3" s="61"/>
      <c r="AH3" s="61"/>
    </row>
    <row r="4" spans="1:3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4"/>
      <c r="R4" s="64"/>
      <c r="S4" s="64"/>
      <c r="T4" s="61"/>
      <c r="U4" s="61"/>
      <c r="V4" s="61"/>
      <c r="W4" s="61"/>
      <c r="X4" s="61"/>
      <c r="Y4" s="61"/>
      <c r="Z4" s="65" t="s">
        <v>223</v>
      </c>
      <c r="AA4" s="68" t="s">
        <v>224</v>
      </c>
      <c r="AB4" s="69" t="s">
        <v>217</v>
      </c>
      <c r="AC4" s="69"/>
      <c r="AD4" s="68"/>
      <c r="AE4" s="61"/>
      <c r="AF4" s="61"/>
      <c r="AG4" s="61"/>
      <c r="AH4" s="61"/>
    </row>
    <row r="5" spans="1:34">
      <c r="A5" s="60" t="s">
        <v>225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4"/>
      <c r="R5" s="64"/>
      <c r="S5" s="64"/>
      <c r="T5" s="61"/>
      <c r="U5" s="61"/>
      <c r="V5" s="61"/>
      <c r="W5" s="61"/>
      <c r="X5" s="61"/>
      <c r="Y5" s="61"/>
      <c r="Z5" s="65" t="s">
        <v>226</v>
      </c>
      <c r="AA5" s="68" t="s">
        <v>220</v>
      </c>
      <c r="AB5" s="69" t="s">
        <v>217</v>
      </c>
      <c r="AC5" s="69" t="s">
        <v>221</v>
      </c>
      <c r="AD5" s="68" t="s">
        <v>222</v>
      </c>
      <c r="AE5" s="61"/>
      <c r="AF5" s="61"/>
      <c r="AG5" s="61"/>
      <c r="AH5" s="61"/>
    </row>
    <row r="6" spans="1:34">
      <c r="A6" s="60" t="s">
        <v>227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4"/>
      <c r="R6" s="64"/>
      <c r="S6" s="64"/>
      <c r="T6" s="61"/>
      <c r="U6" s="61"/>
      <c r="V6" s="61"/>
      <c r="W6" s="61"/>
      <c r="X6" s="61"/>
      <c r="Y6" s="61"/>
      <c r="Z6" s="67"/>
      <c r="AA6" s="67"/>
      <c r="AB6" s="61"/>
      <c r="AC6" s="61"/>
      <c r="AD6" s="61"/>
      <c r="AE6" s="61"/>
      <c r="AF6" s="61"/>
      <c r="AG6" s="61"/>
      <c r="AH6" s="61"/>
    </row>
    <row r="7" spans="1:34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4"/>
      <c r="R7" s="64"/>
      <c r="S7" s="64"/>
      <c r="T7" s="61"/>
      <c r="U7" s="61"/>
      <c r="V7" s="61"/>
      <c r="W7" s="61"/>
      <c r="X7" s="61"/>
      <c r="Y7" s="61"/>
      <c r="Z7" s="67"/>
      <c r="AA7" s="67"/>
      <c r="AB7" s="61"/>
      <c r="AC7" s="61"/>
      <c r="AD7" s="61"/>
      <c r="AE7" s="61"/>
      <c r="AF7" s="61"/>
      <c r="AG7" s="61"/>
      <c r="AH7" s="61"/>
    </row>
    <row r="8" spans="1:34" ht="14.25" thickBot="1">
      <c r="A8" s="61"/>
      <c r="B8" s="70"/>
      <c r="C8" s="71"/>
      <c r="D8" s="72" t="str">
        <f>CONCATENATE(AA2," ",AB2," ",AC2," ",AD2)</f>
        <v xml:space="preserve">Prehľad rozpočtových nákladov v EUR  </v>
      </c>
      <c r="E8" s="64"/>
      <c r="F8" s="61"/>
      <c r="G8" s="62"/>
      <c r="H8" s="62"/>
      <c r="I8" s="62"/>
      <c r="J8" s="62"/>
      <c r="K8" s="63"/>
      <c r="L8" s="63"/>
      <c r="M8" s="64"/>
      <c r="N8" s="64"/>
      <c r="O8" s="61"/>
      <c r="P8" s="61"/>
      <c r="Q8" s="64"/>
      <c r="R8" s="64"/>
      <c r="S8" s="64"/>
      <c r="T8" s="61"/>
      <c r="U8" s="61"/>
      <c r="V8" s="61"/>
      <c r="W8" s="61"/>
      <c r="X8" s="61"/>
      <c r="Y8" s="61"/>
      <c r="Z8" s="67"/>
      <c r="AA8" s="67"/>
      <c r="AB8" s="61"/>
      <c r="AC8" s="61"/>
      <c r="AD8" s="61"/>
      <c r="AE8" s="61"/>
      <c r="AF8" s="61"/>
      <c r="AG8" s="61"/>
      <c r="AH8" s="61"/>
    </row>
    <row r="9" spans="1:34" ht="13.5" thickTop="1">
      <c r="A9" s="73" t="s">
        <v>228</v>
      </c>
      <c r="B9" s="74" t="s">
        <v>229</v>
      </c>
      <c r="C9" s="74" t="s">
        <v>11</v>
      </c>
      <c r="D9" s="74" t="s">
        <v>230</v>
      </c>
      <c r="E9" s="74" t="s">
        <v>231</v>
      </c>
      <c r="F9" s="74" t="s">
        <v>232</v>
      </c>
      <c r="G9" s="74" t="s">
        <v>233</v>
      </c>
      <c r="H9" s="74" t="s">
        <v>234</v>
      </c>
      <c r="I9" s="74" t="s">
        <v>235</v>
      </c>
      <c r="J9" s="74" t="s">
        <v>236</v>
      </c>
      <c r="K9" s="75" t="s">
        <v>237</v>
      </c>
      <c r="L9" s="76"/>
      <c r="M9" s="77" t="s">
        <v>238</v>
      </c>
      <c r="N9" s="76"/>
      <c r="O9" s="78" t="s">
        <v>239</v>
      </c>
      <c r="P9" s="79" t="s">
        <v>240</v>
      </c>
      <c r="Q9" s="80" t="s">
        <v>231</v>
      </c>
      <c r="R9" s="80" t="s">
        <v>231</v>
      </c>
      <c r="S9" s="81" t="s">
        <v>231</v>
      </c>
      <c r="T9" s="82" t="s">
        <v>241</v>
      </c>
      <c r="U9" s="82" t="s">
        <v>242</v>
      </c>
      <c r="V9" s="82" t="s">
        <v>243</v>
      </c>
      <c r="W9" s="83" t="s">
        <v>244</v>
      </c>
      <c r="X9" s="83" t="s">
        <v>245</v>
      </c>
      <c r="Y9" s="83" t="s">
        <v>246</v>
      </c>
      <c r="Z9" s="84" t="s">
        <v>247</v>
      </c>
      <c r="AA9" s="84" t="s">
        <v>248</v>
      </c>
      <c r="AB9" s="61" t="s">
        <v>243</v>
      </c>
      <c r="AC9" s="61"/>
      <c r="AD9" s="61"/>
      <c r="AE9" s="61"/>
      <c r="AF9" s="61"/>
      <c r="AG9" s="61"/>
      <c r="AH9" s="61"/>
    </row>
    <row r="10" spans="1:34" ht="13.5" thickBot="1">
      <c r="A10" s="85" t="s">
        <v>249</v>
      </c>
      <c r="B10" s="86" t="s">
        <v>250</v>
      </c>
      <c r="C10" s="87"/>
      <c r="D10" s="86" t="s">
        <v>251</v>
      </c>
      <c r="E10" s="86" t="s">
        <v>252</v>
      </c>
      <c r="F10" s="86" t="s">
        <v>253</v>
      </c>
      <c r="G10" s="86" t="s">
        <v>254</v>
      </c>
      <c r="H10" s="86"/>
      <c r="I10" s="86" t="s">
        <v>255</v>
      </c>
      <c r="J10" s="86"/>
      <c r="K10" s="86" t="s">
        <v>233</v>
      </c>
      <c r="L10" s="86" t="s">
        <v>236</v>
      </c>
      <c r="M10" s="88" t="s">
        <v>233</v>
      </c>
      <c r="N10" s="86" t="s">
        <v>236</v>
      </c>
      <c r="O10" s="89" t="s">
        <v>111</v>
      </c>
      <c r="P10" s="90"/>
      <c r="Q10" s="91" t="s">
        <v>256</v>
      </c>
      <c r="R10" s="91" t="s">
        <v>257</v>
      </c>
      <c r="S10" s="92" t="s">
        <v>258</v>
      </c>
      <c r="T10" s="82" t="s">
        <v>259</v>
      </c>
      <c r="U10" s="82" t="s">
        <v>260</v>
      </c>
      <c r="V10" s="82" t="s">
        <v>261</v>
      </c>
      <c r="W10" s="64"/>
      <c r="X10" s="61"/>
      <c r="Y10" s="61"/>
      <c r="Z10" s="84" t="s">
        <v>262</v>
      </c>
      <c r="AA10" s="84" t="s">
        <v>249</v>
      </c>
      <c r="AB10" s="61" t="s">
        <v>263</v>
      </c>
      <c r="AC10" s="61"/>
      <c r="AD10" s="61"/>
      <c r="AE10" s="61"/>
      <c r="AF10" s="61"/>
      <c r="AG10" s="61"/>
      <c r="AH10" s="61"/>
    </row>
    <row r="11" spans="1:34" ht="13.5" thickTop="1"/>
    <row r="12" spans="1:34">
      <c r="B12" s="102" t="s">
        <v>264</v>
      </c>
    </row>
    <row r="13" spans="1:34">
      <c r="B13" s="95" t="s">
        <v>265</v>
      </c>
    </row>
    <row r="14" spans="1:34">
      <c r="A14" s="93">
        <v>1</v>
      </c>
      <c r="B14" s="94" t="s">
        <v>78</v>
      </c>
      <c r="C14" s="95" t="s">
        <v>266</v>
      </c>
      <c r="D14" s="96" t="s">
        <v>267</v>
      </c>
      <c r="E14" s="97">
        <v>6</v>
      </c>
      <c r="F14" s="98" t="s">
        <v>84</v>
      </c>
      <c r="G14" s="99">
        <v>2.2599999999999998</v>
      </c>
      <c r="I14" s="99">
        <f>ROUND(E14*G14, 2)</f>
        <v>13.56</v>
      </c>
      <c r="J14" s="99">
        <f>ROUND(E14*G14, 2)</f>
        <v>13.56</v>
      </c>
      <c r="K14" s="100">
        <v>1E-3</v>
      </c>
      <c r="L14" s="100">
        <f>E14*K14</f>
        <v>6.0000000000000001E-3</v>
      </c>
      <c r="O14" s="98">
        <v>20</v>
      </c>
      <c r="P14" s="98" t="s">
        <v>268</v>
      </c>
      <c r="V14" s="101" t="s">
        <v>24</v>
      </c>
      <c r="Z14" s="95" t="s">
        <v>269</v>
      </c>
      <c r="AA14" s="95" t="s">
        <v>268</v>
      </c>
      <c r="AB14" s="98">
        <v>2</v>
      </c>
    </row>
    <row r="15" spans="1:34">
      <c r="D15" s="103" t="s">
        <v>270</v>
      </c>
      <c r="E15" s="104">
        <f>J15</f>
        <v>13.56</v>
      </c>
      <c r="H15" s="104">
        <f>SUM(H12:H14)</f>
        <v>0</v>
      </c>
      <c r="I15" s="104">
        <f>SUM(I12:I14)</f>
        <v>13.56</v>
      </c>
      <c r="J15" s="104">
        <f>SUM(J12:J14)</f>
        <v>13.56</v>
      </c>
      <c r="L15" s="105">
        <f>SUM(L12:L14)</f>
        <v>6.0000000000000001E-3</v>
      </c>
      <c r="N15" s="106">
        <f>SUM(N12:N14)</f>
        <v>0</v>
      </c>
      <c r="W15" s="97">
        <f>SUM(W12:W14)</f>
        <v>0</v>
      </c>
    </row>
    <row r="17" spans="1:28">
      <c r="D17" s="103" t="s">
        <v>270</v>
      </c>
      <c r="E17" s="106">
        <f>J17</f>
        <v>13.56</v>
      </c>
      <c r="H17" s="104">
        <f>+H15</f>
        <v>0</v>
      </c>
      <c r="I17" s="104">
        <f>+I15</f>
        <v>13.56</v>
      </c>
      <c r="J17" s="104">
        <f>+J15</f>
        <v>13.56</v>
      </c>
      <c r="L17" s="105">
        <f>+L15</f>
        <v>6.0000000000000001E-3</v>
      </c>
      <c r="N17" s="106">
        <f>+N15</f>
        <v>0</v>
      </c>
      <c r="W17" s="97">
        <f>+W15</f>
        <v>0</v>
      </c>
    </row>
    <row r="19" spans="1:28">
      <c r="B19" s="102" t="s">
        <v>271</v>
      </c>
    </row>
    <row r="20" spans="1:28">
      <c r="B20" s="95" t="s">
        <v>272</v>
      </c>
    </row>
    <row r="21" spans="1:28" ht="25.5">
      <c r="A21" s="93">
        <v>2</v>
      </c>
      <c r="B21" s="94" t="s">
        <v>273</v>
      </c>
      <c r="C21" s="95" t="s">
        <v>274</v>
      </c>
      <c r="D21" s="96" t="s">
        <v>275</v>
      </c>
      <c r="E21" s="97">
        <v>6</v>
      </c>
      <c r="F21" s="98" t="s">
        <v>276</v>
      </c>
      <c r="G21" s="99">
        <v>0.7</v>
      </c>
      <c r="H21" s="99">
        <f>ROUND(E21*G21, 2)</f>
        <v>4.2</v>
      </c>
      <c r="J21" s="99">
        <f>ROUND(E21*G21, 2)</f>
        <v>4.2</v>
      </c>
      <c r="K21" s="100">
        <v>3.0000000000000001E-5</v>
      </c>
      <c r="L21" s="100">
        <f>E21*K21</f>
        <v>1.8000000000000001E-4</v>
      </c>
      <c r="O21" s="98">
        <v>20</v>
      </c>
      <c r="P21" s="98" t="s">
        <v>268</v>
      </c>
      <c r="V21" s="101" t="s">
        <v>277</v>
      </c>
      <c r="W21" s="97">
        <v>0.33</v>
      </c>
      <c r="Z21" s="95" t="s">
        <v>278</v>
      </c>
      <c r="AA21" s="95" t="s">
        <v>279</v>
      </c>
      <c r="AB21" s="98" t="s">
        <v>280</v>
      </c>
    </row>
    <row r="22" spans="1:28">
      <c r="A22" s="93">
        <v>3</v>
      </c>
      <c r="B22" s="94" t="s">
        <v>78</v>
      </c>
      <c r="C22" s="95" t="s">
        <v>281</v>
      </c>
      <c r="D22" s="96" t="s">
        <v>282</v>
      </c>
      <c r="E22" s="97">
        <v>6</v>
      </c>
      <c r="F22" s="98" t="s">
        <v>276</v>
      </c>
      <c r="G22" s="99">
        <v>0.75</v>
      </c>
      <c r="I22" s="99">
        <f>ROUND(E22*G22, 2)</f>
        <v>4.5</v>
      </c>
      <c r="J22" s="99">
        <f>ROUND(E22*G22, 2)</f>
        <v>4.5</v>
      </c>
      <c r="K22" s="100">
        <v>1.2E-4</v>
      </c>
      <c r="L22" s="100">
        <f>E22*K22</f>
        <v>7.2000000000000005E-4</v>
      </c>
      <c r="O22" s="98">
        <v>20</v>
      </c>
      <c r="P22" s="98" t="s">
        <v>268</v>
      </c>
      <c r="V22" s="101" t="s">
        <v>24</v>
      </c>
      <c r="Z22" s="95" t="s">
        <v>283</v>
      </c>
      <c r="AA22" s="95" t="s">
        <v>268</v>
      </c>
      <c r="AB22" s="98">
        <v>2</v>
      </c>
    </row>
    <row r="23" spans="1:28">
      <c r="D23" s="103" t="s">
        <v>284</v>
      </c>
      <c r="E23" s="104">
        <f>J23</f>
        <v>8.6999999999999993</v>
      </c>
      <c r="H23" s="104">
        <f>SUM(H19:H22)</f>
        <v>4.2</v>
      </c>
      <c r="I23" s="104">
        <f>SUM(I19:I22)</f>
        <v>4.5</v>
      </c>
      <c r="J23" s="104">
        <f>SUM(J19:J22)</f>
        <v>8.6999999999999993</v>
      </c>
      <c r="L23" s="105">
        <f>SUM(L19:L22)</f>
        <v>9.0000000000000008E-4</v>
      </c>
      <c r="N23" s="106">
        <f>SUM(N19:N22)</f>
        <v>0</v>
      </c>
      <c r="W23" s="97">
        <f>SUM(W19:W22)</f>
        <v>0.33</v>
      </c>
    </row>
    <row r="25" spans="1:28">
      <c r="B25" s="95" t="s">
        <v>285</v>
      </c>
    </row>
    <row r="26" spans="1:28" ht="25.5">
      <c r="A26" s="93">
        <v>4</v>
      </c>
      <c r="B26" s="94" t="s">
        <v>61</v>
      </c>
      <c r="C26" s="95" t="s">
        <v>286</v>
      </c>
      <c r="D26" s="96" t="s">
        <v>287</v>
      </c>
      <c r="E26" s="97">
        <v>2</v>
      </c>
      <c r="F26" s="98" t="s">
        <v>288</v>
      </c>
      <c r="G26" s="99">
        <v>36.630000000000003</v>
      </c>
      <c r="H26" s="99">
        <f>ROUND(E26*G26, 2)</f>
        <v>73.260000000000005</v>
      </c>
      <c r="J26" s="99">
        <f t="shared" ref="J26:J31" si="0">ROUND(E26*G26, 2)</f>
        <v>73.260000000000005</v>
      </c>
      <c r="K26" s="100">
        <v>1.0000000000000001E-5</v>
      </c>
      <c r="L26" s="100">
        <f>E26*K26</f>
        <v>2.0000000000000002E-5</v>
      </c>
      <c r="M26" s="97">
        <v>0.35599999999999998</v>
      </c>
      <c r="N26" s="97">
        <f>E26*M26</f>
        <v>0.71199999999999997</v>
      </c>
      <c r="O26" s="98">
        <v>20</v>
      </c>
      <c r="P26" s="98" t="s">
        <v>268</v>
      </c>
      <c r="V26" s="101" t="s">
        <v>277</v>
      </c>
      <c r="W26" s="97">
        <v>5.83</v>
      </c>
      <c r="Z26" s="95" t="s">
        <v>289</v>
      </c>
      <c r="AA26" s="95" t="s">
        <v>290</v>
      </c>
      <c r="AB26" s="98" t="s">
        <v>280</v>
      </c>
    </row>
    <row r="27" spans="1:28" ht="25.5">
      <c r="A27" s="93">
        <v>5</v>
      </c>
      <c r="B27" s="94" t="s">
        <v>61</v>
      </c>
      <c r="C27" s="95" t="s">
        <v>291</v>
      </c>
      <c r="D27" s="96" t="s">
        <v>292</v>
      </c>
      <c r="E27" s="97">
        <v>1</v>
      </c>
      <c r="F27" s="98" t="s">
        <v>293</v>
      </c>
      <c r="G27" s="99">
        <v>123.36</v>
      </c>
      <c r="H27" s="99">
        <f>ROUND(E27*G27, 2)</f>
        <v>123.36</v>
      </c>
      <c r="J27" s="99">
        <f t="shared" si="0"/>
        <v>123.36</v>
      </c>
      <c r="K27" s="100">
        <v>2.1000000000000001E-4</v>
      </c>
      <c r="L27" s="100">
        <f>E27*K27</f>
        <v>2.1000000000000001E-4</v>
      </c>
      <c r="O27" s="98">
        <v>20</v>
      </c>
      <c r="P27" s="98" t="s">
        <v>268</v>
      </c>
      <c r="V27" s="101" t="s">
        <v>277</v>
      </c>
      <c r="W27" s="97">
        <v>9.6340000000000003</v>
      </c>
      <c r="Z27" s="95" t="s">
        <v>294</v>
      </c>
      <c r="AA27" s="95" t="s">
        <v>295</v>
      </c>
      <c r="AB27" s="98" t="s">
        <v>280</v>
      </c>
    </row>
    <row r="28" spans="1:28" ht="51">
      <c r="A28" s="93">
        <v>6</v>
      </c>
      <c r="B28" s="94" t="s">
        <v>78</v>
      </c>
      <c r="C28" s="95" t="s">
        <v>296</v>
      </c>
      <c r="D28" s="96" t="s">
        <v>297</v>
      </c>
      <c r="E28" s="97">
        <v>1</v>
      </c>
      <c r="F28" s="98" t="s">
        <v>298</v>
      </c>
      <c r="G28" s="99">
        <v>4900</v>
      </c>
      <c r="I28" s="99">
        <f>ROUND(E28*G28, 2)</f>
        <v>4900</v>
      </c>
      <c r="J28" s="99">
        <f t="shared" si="0"/>
        <v>4900</v>
      </c>
      <c r="K28" s="100">
        <v>3.5000000000000003E-2</v>
      </c>
      <c r="L28" s="100">
        <f>E28*K28</f>
        <v>3.5000000000000003E-2</v>
      </c>
      <c r="O28" s="98">
        <v>20</v>
      </c>
      <c r="P28" s="98" t="s">
        <v>268</v>
      </c>
      <c r="V28" s="101" t="s">
        <v>24</v>
      </c>
      <c r="Z28" s="95" t="s">
        <v>299</v>
      </c>
      <c r="AA28" s="95" t="s">
        <v>268</v>
      </c>
      <c r="AB28" s="98">
        <v>8</v>
      </c>
    </row>
    <row r="29" spans="1:28">
      <c r="A29" s="93">
        <v>7</v>
      </c>
      <c r="B29" s="94" t="s">
        <v>61</v>
      </c>
      <c r="C29" s="95" t="s">
        <v>300</v>
      </c>
      <c r="D29" s="96" t="s">
        <v>301</v>
      </c>
      <c r="E29" s="97">
        <v>2</v>
      </c>
      <c r="F29" s="98" t="s">
        <v>276</v>
      </c>
      <c r="G29" s="99">
        <v>1.98</v>
      </c>
      <c r="H29" s="99">
        <f>ROUND(E29*G29, 2)</f>
        <v>3.96</v>
      </c>
      <c r="J29" s="99">
        <f t="shared" si="0"/>
        <v>3.96</v>
      </c>
      <c r="K29" s="100">
        <v>3.5E-4</v>
      </c>
      <c r="L29" s="100">
        <f>E29*K29</f>
        <v>6.9999999999999999E-4</v>
      </c>
      <c r="O29" s="98">
        <v>20</v>
      </c>
      <c r="P29" s="98" t="s">
        <v>268</v>
      </c>
      <c r="V29" s="101" t="s">
        <v>277</v>
      </c>
      <c r="W29" s="97">
        <v>6.2E-2</v>
      </c>
      <c r="Z29" s="95" t="s">
        <v>294</v>
      </c>
      <c r="AA29" s="95" t="s">
        <v>302</v>
      </c>
      <c r="AB29" s="98" t="s">
        <v>280</v>
      </c>
    </row>
    <row r="30" spans="1:28" ht="25.5">
      <c r="A30" s="93">
        <v>8</v>
      </c>
      <c r="B30" s="94" t="s">
        <v>61</v>
      </c>
      <c r="C30" s="95" t="s">
        <v>303</v>
      </c>
      <c r="D30" s="96" t="s">
        <v>304</v>
      </c>
      <c r="E30" s="97">
        <v>0.1</v>
      </c>
      <c r="F30" s="98" t="s">
        <v>305</v>
      </c>
      <c r="G30" s="99">
        <v>113.34</v>
      </c>
      <c r="H30" s="99">
        <f>ROUND(E30*G30, 2)</f>
        <v>11.33</v>
      </c>
      <c r="J30" s="99">
        <f t="shared" si="0"/>
        <v>11.33</v>
      </c>
      <c r="O30" s="98">
        <v>20</v>
      </c>
      <c r="P30" s="98" t="s">
        <v>268</v>
      </c>
      <c r="V30" s="101" t="s">
        <v>277</v>
      </c>
      <c r="W30" s="97">
        <v>1.1399999999999999</v>
      </c>
      <c r="Z30" s="95" t="s">
        <v>289</v>
      </c>
      <c r="AA30" s="95" t="s">
        <v>306</v>
      </c>
      <c r="AB30" s="98" t="s">
        <v>280</v>
      </c>
    </row>
    <row r="31" spans="1:28">
      <c r="A31" s="93">
        <v>9</v>
      </c>
      <c r="B31" s="94" t="s">
        <v>61</v>
      </c>
      <c r="C31" s="95" t="s">
        <v>307</v>
      </c>
      <c r="D31" s="96" t="s">
        <v>308</v>
      </c>
      <c r="E31" s="97">
        <v>12</v>
      </c>
      <c r="F31" s="98" t="s">
        <v>309</v>
      </c>
      <c r="G31" s="99">
        <v>11.18</v>
      </c>
      <c r="H31" s="99">
        <f>ROUND(E31*G31, 2)</f>
        <v>134.16</v>
      </c>
      <c r="J31" s="99">
        <f t="shared" si="0"/>
        <v>134.16</v>
      </c>
      <c r="O31" s="98">
        <v>20</v>
      </c>
      <c r="P31" s="98" t="s">
        <v>268</v>
      </c>
      <c r="V31" s="101" t="s">
        <v>277</v>
      </c>
      <c r="W31" s="97">
        <v>12</v>
      </c>
      <c r="Z31" s="95" t="s">
        <v>294</v>
      </c>
      <c r="AA31" s="95" t="s">
        <v>310</v>
      </c>
      <c r="AB31" s="98" t="s">
        <v>280</v>
      </c>
    </row>
    <row r="32" spans="1:28">
      <c r="D32" s="103" t="s">
        <v>311</v>
      </c>
      <c r="E32" s="104">
        <f>J32</f>
        <v>5246.07</v>
      </c>
      <c r="H32" s="104">
        <f>SUM(H25:H31)</f>
        <v>346.07000000000005</v>
      </c>
      <c r="I32" s="104">
        <f>SUM(I25:I31)</f>
        <v>4900</v>
      </c>
      <c r="J32" s="104">
        <f>SUM(J25:J31)</f>
        <v>5246.07</v>
      </c>
      <c r="L32" s="105">
        <f>SUM(L25:L31)</f>
        <v>3.5930000000000004E-2</v>
      </c>
      <c r="N32" s="106">
        <f>SUM(N25:N31)</f>
        <v>0.71199999999999997</v>
      </c>
      <c r="W32" s="97">
        <f>SUM(W25:W31)</f>
        <v>28.666</v>
      </c>
    </row>
    <row r="34" spans="1:28">
      <c r="B34" s="95" t="s">
        <v>312</v>
      </c>
    </row>
    <row r="35" spans="1:28">
      <c r="A35" s="93">
        <v>10</v>
      </c>
      <c r="B35" s="94" t="s">
        <v>61</v>
      </c>
      <c r="C35" s="95" t="s">
        <v>313</v>
      </c>
      <c r="D35" s="96" t="s">
        <v>314</v>
      </c>
      <c r="E35" s="97">
        <v>1</v>
      </c>
      <c r="F35" s="98" t="s">
        <v>276</v>
      </c>
      <c r="G35" s="99">
        <v>2.0099999999999998</v>
      </c>
      <c r="H35" s="99">
        <f>ROUND(E35*G35, 2)</f>
        <v>2.0099999999999998</v>
      </c>
      <c r="J35" s="99">
        <f>ROUND(E35*G35, 2)</f>
        <v>2.0099999999999998</v>
      </c>
      <c r="M35" s="97">
        <v>7.6999999999999999E-2</v>
      </c>
      <c r="N35" s="97">
        <f>E35*M35</f>
        <v>7.6999999999999999E-2</v>
      </c>
      <c r="O35" s="98">
        <v>20</v>
      </c>
      <c r="P35" s="98" t="s">
        <v>268</v>
      </c>
      <c r="V35" s="101" t="s">
        <v>277</v>
      </c>
      <c r="W35" s="97">
        <v>0.18</v>
      </c>
      <c r="Z35" s="95" t="s">
        <v>294</v>
      </c>
      <c r="AA35" s="95" t="s">
        <v>315</v>
      </c>
      <c r="AB35" s="98" t="s">
        <v>280</v>
      </c>
    </row>
    <row r="36" spans="1:28">
      <c r="A36" s="93">
        <v>11</v>
      </c>
      <c r="B36" s="94" t="s">
        <v>61</v>
      </c>
      <c r="C36" s="95" t="s">
        <v>316</v>
      </c>
      <c r="D36" s="96" t="s">
        <v>317</v>
      </c>
      <c r="E36" s="97">
        <v>6</v>
      </c>
      <c r="F36" s="98" t="s">
        <v>293</v>
      </c>
      <c r="G36" s="99">
        <v>2.16</v>
      </c>
      <c r="H36" s="99">
        <f>ROUND(E36*G36, 2)</f>
        <v>12.96</v>
      </c>
      <c r="J36" s="99">
        <f>ROUND(E36*G36, 2)</f>
        <v>12.96</v>
      </c>
      <c r="K36" s="100">
        <v>8.3000000000000001E-4</v>
      </c>
      <c r="L36" s="100">
        <f>E36*K36</f>
        <v>4.9800000000000001E-3</v>
      </c>
      <c r="O36" s="98">
        <v>20</v>
      </c>
      <c r="P36" s="98" t="s">
        <v>268</v>
      </c>
      <c r="V36" s="101" t="s">
        <v>277</v>
      </c>
      <c r="W36" s="97">
        <v>0.45600000000000002</v>
      </c>
      <c r="Z36" s="95" t="s">
        <v>294</v>
      </c>
      <c r="AA36" s="95" t="s">
        <v>318</v>
      </c>
      <c r="AB36" s="98" t="s">
        <v>280</v>
      </c>
    </row>
    <row r="37" spans="1:28">
      <c r="A37" s="93">
        <v>12</v>
      </c>
      <c r="B37" s="94" t="s">
        <v>61</v>
      </c>
      <c r="C37" s="95" t="s">
        <v>319</v>
      </c>
      <c r="D37" s="96" t="s">
        <v>320</v>
      </c>
      <c r="E37" s="97">
        <v>1</v>
      </c>
      <c r="F37" s="98" t="s">
        <v>288</v>
      </c>
      <c r="G37" s="99">
        <v>5.09</v>
      </c>
      <c r="H37" s="99">
        <f>ROUND(E37*G37, 2)</f>
        <v>5.09</v>
      </c>
      <c r="J37" s="99">
        <f>ROUND(E37*G37, 2)</f>
        <v>5.09</v>
      </c>
      <c r="K37" s="100">
        <v>1.1E-4</v>
      </c>
      <c r="L37" s="100">
        <f>E37*K37</f>
        <v>1.1E-4</v>
      </c>
      <c r="M37" s="97">
        <v>2.1000000000000001E-2</v>
      </c>
      <c r="N37" s="97">
        <f>E37*M37</f>
        <v>2.1000000000000001E-2</v>
      </c>
      <c r="O37" s="98">
        <v>20</v>
      </c>
      <c r="P37" s="98" t="s">
        <v>268</v>
      </c>
      <c r="V37" s="101" t="s">
        <v>277</v>
      </c>
      <c r="W37" s="97">
        <v>0.43</v>
      </c>
      <c r="Z37" s="95" t="s">
        <v>294</v>
      </c>
      <c r="AA37" s="95" t="s">
        <v>321</v>
      </c>
      <c r="AB37" s="98" t="s">
        <v>280</v>
      </c>
    </row>
    <row r="38" spans="1:28">
      <c r="A38" s="93" t="s">
        <v>322</v>
      </c>
      <c r="B38" s="94" t="s">
        <v>61</v>
      </c>
      <c r="C38" s="95" t="s">
        <v>323</v>
      </c>
      <c r="D38" s="96" t="s">
        <v>324</v>
      </c>
      <c r="E38" s="97">
        <v>1</v>
      </c>
      <c r="F38" s="98" t="s">
        <v>298</v>
      </c>
      <c r="G38" s="99">
        <v>180</v>
      </c>
      <c r="H38" s="99">
        <f>ROUND(E38*G38, 2)</f>
        <v>180</v>
      </c>
      <c r="J38" s="99">
        <f>ROUND(E38*G38, 2)</f>
        <v>180</v>
      </c>
      <c r="K38" s="100">
        <v>1.1E-4</v>
      </c>
      <c r="L38" s="100">
        <f>E38*K38</f>
        <v>1.1E-4</v>
      </c>
      <c r="M38" s="97">
        <v>2.1000000000000001E-2</v>
      </c>
      <c r="N38" s="97">
        <f>E38*M38</f>
        <v>2.1000000000000001E-2</v>
      </c>
      <c r="O38" s="98">
        <v>20</v>
      </c>
      <c r="W38" s="97">
        <f>SUM(W34:W37)</f>
        <v>1.0660000000000001</v>
      </c>
    </row>
    <row r="39" spans="1:28">
      <c r="D39" s="103" t="s">
        <v>325</v>
      </c>
      <c r="E39" s="104">
        <f>J39</f>
        <v>200.06</v>
      </c>
      <c r="H39" s="104">
        <f>SUM(H34:H38)</f>
        <v>200.06</v>
      </c>
      <c r="I39" s="104">
        <f>SUM(I34:I38)</f>
        <v>0</v>
      </c>
      <c r="J39" s="104">
        <f>SUM(J34:J38)</f>
        <v>200.06</v>
      </c>
      <c r="L39" s="105">
        <f>SUM(L34:L38)</f>
        <v>5.1999999999999998E-3</v>
      </c>
      <c r="N39" s="106">
        <f>SUM(N34:N38)</f>
        <v>0.11900000000000001</v>
      </c>
    </row>
    <row r="41" spans="1:28">
      <c r="B41" s="95" t="s">
        <v>326</v>
      </c>
      <c r="P41" s="98" t="s">
        <v>268</v>
      </c>
      <c r="V41" s="101" t="s">
        <v>277</v>
      </c>
      <c r="W41" s="97">
        <v>1.06</v>
      </c>
      <c r="Z41" s="95" t="s">
        <v>294</v>
      </c>
      <c r="AA41" s="95" t="s">
        <v>327</v>
      </c>
      <c r="AB41" s="98" t="s">
        <v>280</v>
      </c>
    </row>
    <row r="42" spans="1:28">
      <c r="A42" s="93">
        <v>13</v>
      </c>
      <c r="B42" s="94" t="s">
        <v>61</v>
      </c>
      <c r="C42" s="95" t="s">
        <v>328</v>
      </c>
      <c r="D42" s="96" t="s">
        <v>329</v>
      </c>
      <c r="E42" s="97">
        <v>20</v>
      </c>
      <c r="F42" s="98" t="s">
        <v>276</v>
      </c>
      <c r="G42" s="99">
        <v>0.73</v>
      </c>
      <c r="H42" s="99">
        <f t="shared" ref="H42:H50" si="1">ROUND(E42*G42, 2)</f>
        <v>14.6</v>
      </c>
      <c r="J42" s="99">
        <f t="shared" ref="J42:J50" si="2">ROUND(E42*G42, 2)</f>
        <v>14.6</v>
      </c>
      <c r="K42" s="100">
        <v>3.0000000000000001E-5</v>
      </c>
      <c r="L42" s="100">
        <f>E42*K42</f>
        <v>6.0000000000000006E-4</v>
      </c>
      <c r="M42" s="97">
        <v>3.0000000000000001E-3</v>
      </c>
      <c r="N42" s="97">
        <f>E42*M42</f>
        <v>0.06</v>
      </c>
      <c r="O42" s="98">
        <v>20</v>
      </c>
      <c r="P42" s="98" t="s">
        <v>268</v>
      </c>
      <c r="V42" s="101" t="s">
        <v>277</v>
      </c>
      <c r="W42" s="97">
        <v>1.6479999999999999</v>
      </c>
      <c r="Z42" s="95" t="s">
        <v>294</v>
      </c>
      <c r="AA42" s="95" t="s">
        <v>330</v>
      </c>
      <c r="AB42" s="98" t="s">
        <v>280</v>
      </c>
    </row>
    <row r="43" spans="1:28">
      <c r="A43" s="93">
        <v>14</v>
      </c>
      <c r="B43" s="94" t="s">
        <v>61</v>
      </c>
      <c r="C43" s="95" t="s">
        <v>331</v>
      </c>
      <c r="D43" s="96" t="s">
        <v>332</v>
      </c>
      <c r="E43" s="97">
        <v>16</v>
      </c>
      <c r="F43" s="98" t="s">
        <v>276</v>
      </c>
      <c r="G43" s="99">
        <v>1.48</v>
      </c>
      <c r="H43" s="99">
        <f t="shared" si="1"/>
        <v>23.68</v>
      </c>
      <c r="J43" s="99">
        <f t="shared" si="2"/>
        <v>23.68</v>
      </c>
      <c r="K43" s="100">
        <v>6.9999999999999994E-5</v>
      </c>
      <c r="L43" s="100">
        <f>E43*K43</f>
        <v>1.1199999999999999E-3</v>
      </c>
      <c r="M43" s="97">
        <v>5.0000000000000001E-3</v>
      </c>
      <c r="N43" s="97">
        <f>E43*M43</f>
        <v>0.08</v>
      </c>
      <c r="O43" s="98">
        <v>20</v>
      </c>
      <c r="P43" s="98" t="s">
        <v>268</v>
      </c>
      <c r="V43" s="101" t="s">
        <v>277</v>
      </c>
      <c r="W43" s="97">
        <v>3.3420000000000001</v>
      </c>
      <c r="Z43" s="95" t="s">
        <v>294</v>
      </c>
      <c r="AA43" s="95" t="s">
        <v>333</v>
      </c>
      <c r="AB43" s="98" t="s">
        <v>280</v>
      </c>
    </row>
    <row r="44" spans="1:28" ht="25.5">
      <c r="A44" s="93">
        <v>15</v>
      </c>
      <c r="B44" s="94" t="s">
        <v>61</v>
      </c>
      <c r="C44" s="95" t="s">
        <v>334</v>
      </c>
      <c r="D44" s="96" t="s">
        <v>335</v>
      </c>
      <c r="E44" s="97">
        <v>6</v>
      </c>
      <c r="F44" s="98" t="s">
        <v>276</v>
      </c>
      <c r="G44" s="99">
        <v>11.59</v>
      </c>
      <c r="H44" s="99">
        <f t="shared" si="1"/>
        <v>69.540000000000006</v>
      </c>
      <c r="J44" s="99">
        <f t="shared" si="2"/>
        <v>69.540000000000006</v>
      </c>
      <c r="K44" s="100">
        <v>2E-3</v>
      </c>
      <c r="L44" s="100">
        <f>E44*K44</f>
        <v>1.2E-2</v>
      </c>
      <c r="O44" s="98">
        <v>20</v>
      </c>
      <c r="P44" s="98" t="s">
        <v>268</v>
      </c>
      <c r="V44" s="101" t="s">
        <v>277</v>
      </c>
      <c r="W44" s="97">
        <v>9.984</v>
      </c>
      <c r="Z44" s="95" t="s">
        <v>294</v>
      </c>
      <c r="AA44" s="95" t="s">
        <v>336</v>
      </c>
      <c r="AB44" s="98" t="s">
        <v>280</v>
      </c>
    </row>
    <row r="45" spans="1:28" ht="25.5">
      <c r="A45" s="93">
        <v>16</v>
      </c>
      <c r="B45" s="94" t="s">
        <v>61</v>
      </c>
      <c r="C45" s="95" t="s">
        <v>337</v>
      </c>
      <c r="D45" s="96" t="s">
        <v>338</v>
      </c>
      <c r="E45" s="97">
        <v>16</v>
      </c>
      <c r="F45" s="98" t="s">
        <v>276</v>
      </c>
      <c r="G45" s="99">
        <v>14.76</v>
      </c>
      <c r="H45" s="99">
        <f t="shared" si="1"/>
        <v>236.16</v>
      </c>
      <c r="J45" s="99">
        <f t="shared" si="2"/>
        <v>236.16</v>
      </c>
      <c r="K45" s="100">
        <v>2.96E-3</v>
      </c>
      <c r="L45" s="100">
        <f>E45*K45</f>
        <v>4.7359999999999999E-2</v>
      </c>
      <c r="O45" s="98">
        <v>20</v>
      </c>
      <c r="P45" s="98" t="s">
        <v>268</v>
      </c>
      <c r="V45" s="101" t="s">
        <v>277</v>
      </c>
      <c r="W45" s="97">
        <v>4.6500000000000004</v>
      </c>
      <c r="Z45" s="95" t="s">
        <v>294</v>
      </c>
      <c r="AA45" s="95" t="s">
        <v>339</v>
      </c>
      <c r="AB45" s="98" t="s">
        <v>280</v>
      </c>
    </row>
    <row r="46" spans="1:28" ht="25.5">
      <c r="A46" s="93">
        <v>17</v>
      </c>
      <c r="B46" s="94" t="s">
        <v>61</v>
      </c>
      <c r="C46" s="95" t="s">
        <v>340</v>
      </c>
      <c r="D46" s="96" t="s">
        <v>341</v>
      </c>
      <c r="E46" s="97">
        <v>6</v>
      </c>
      <c r="F46" s="98" t="s">
        <v>276</v>
      </c>
      <c r="G46" s="99">
        <v>20.03</v>
      </c>
      <c r="H46" s="99">
        <f t="shared" si="1"/>
        <v>120.18</v>
      </c>
      <c r="J46" s="99">
        <f t="shared" si="2"/>
        <v>120.18</v>
      </c>
      <c r="K46" s="100">
        <v>3.8999999999999998E-3</v>
      </c>
      <c r="L46" s="100">
        <f>E46*K46</f>
        <v>2.3399999999999997E-2</v>
      </c>
      <c r="O46" s="98">
        <v>20</v>
      </c>
      <c r="P46" s="98" t="s">
        <v>268</v>
      </c>
      <c r="V46" s="101" t="s">
        <v>277</v>
      </c>
      <c r="W46" s="97">
        <v>3.5550000000000002</v>
      </c>
      <c r="Z46" s="95" t="s">
        <v>294</v>
      </c>
      <c r="AA46" s="95" t="s">
        <v>342</v>
      </c>
      <c r="AB46" s="98" t="s">
        <v>280</v>
      </c>
    </row>
    <row r="47" spans="1:28">
      <c r="A47" s="93">
        <v>18</v>
      </c>
      <c r="B47" s="94" t="s">
        <v>61</v>
      </c>
      <c r="C47" s="95" t="s">
        <v>343</v>
      </c>
      <c r="D47" s="96" t="s">
        <v>344</v>
      </c>
      <c r="E47" s="97">
        <v>15</v>
      </c>
      <c r="F47" s="98" t="s">
        <v>288</v>
      </c>
      <c r="G47" s="99">
        <v>2.95</v>
      </c>
      <c r="H47" s="99">
        <f t="shared" si="1"/>
        <v>44.25</v>
      </c>
      <c r="J47" s="99">
        <f t="shared" si="2"/>
        <v>44.25</v>
      </c>
      <c r="O47" s="98">
        <v>20</v>
      </c>
      <c r="P47" s="98" t="s">
        <v>268</v>
      </c>
      <c r="V47" s="101" t="s">
        <v>277</v>
      </c>
      <c r="W47" s="97">
        <v>1.05</v>
      </c>
      <c r="Z47" s="95" t="s">
        <v>294</v>
      </c>
      <c r="AA47" s="95" t="s">
        <v>345</v>
      </c>
      <c r="AB47" s="98" t="s">
        <v>280</v>
      </c>
    </row>
    <row r="48" spans="1:28">
      <c r="A48" s="93">
        <v>19</v>
      </c>
      <c r="B48" s="94" t="s">
        <v>61</v>
      </c>
      <c r="C48" s="95" t="s">
        <v>346</v>
      </c>
      <c r="D48" s="96" t="s">
        <v>347</v>
      </c>
      <c r="E48" s="97">
        <v>3</v>
      </c>
      <c r="F48" s="98" t="s">
        <v>288</v>
      </c>
      <c r="G48" s="99">
        <v>4.3600000000000003</v>
      </c>
      <c r="H48" s="99">
        <f t="shared" si="1"/>
        <v>13.08</v>
      </c>
      <c r="J48" s="99">
        <f t="shared" si="2"/>
        <v>13.08</v>
      </c>
      <c r="O48" s="98">
        <v>20</v>
      </c>
      <c r="P48" s="98" t="s">
        <v>268</v>
      </c>
      <c r="V48" s="101" t="s">
        <v>277</v>
      </c>
      <c r="W48" s="97">
        <v>0.35599999999999998</v>
      </c>
      <c r="Z48" s="95" t="s">
        <v>289</v>
      </c>
      <c r="AA48" s="95" t="s">
        <v>348</v>
      </c>
      <c r="AB48" s="98" t="s">
        <v>280</v>
      </c>
    </row>
    <row r="49" spans="1:28" ht="25.5">
      <c r="A49" s="93">
        <v>20</v>
      </c>
      <c r="B49" s="94" t="s">
        <v>61</v>
      </c>
      <c r="C49" s="95" t="s">
        <v>349</v>
      </c>
      <c r="D49" s="96" t="s">
        <v>350</v>
      </c>
      <c r="E49" s="97">
        <v>0.1</v>
      </c>
      <c r="F49" s="98" t="s">
        <v>305</v>
      </c>
      <c r="G49" s="99">
        <v>33.270000000000003</v>
      </c>
      <c r="H49" s="99">
        <f t="shared" si="1"/>
        <v>3.33</v>
      </c>
      <c r="J49" s="99">
        <f t="shared" si="2"/>
        <v>3.33</v>
      </c>
      <c r="O49" s="98">
        <v>20</v>
      </c>
      <c r="P49" s="98" t="s">
        <v>268</v>
      </c>
      <c r="V49" s="101" t="s">
        <v>277</v>
      </c>
      <c r="W49" s="97">
        <v>12</v>
      </c>
      <c r="Z49" s="95" t="s">
        <v>294</v>
      </c>
      <c r="AA49" s="95" t="s">
        <v>351</v>
      </c>
      <c r="AB49" s="98" t="s">
        <v>280</v>
      </c>
    </row>
    <row r="50" spans="1:28">
      <c r="A50" s="93">
        <v>21</v>
      </c>
      <c r="B50" s="94" t="s">
        <v>61</v>
      </c>
      <c r="C50" s="95" t="s">
        <v>352</v>
      </c>
      <c r="D50" s="96" t="s">
        <v>353</v>
      </c>
      <c r="E50" s="97">
        <v>12</v>
      </c>
      <c r="F50" s="98" t="s">
        <v>309</v>
      </c>
      <c r="G50" s="99">
        <v>11.18</v>
      </c>
      <c r="H50" s="99">
        <f t="shared" si="1"/>
        <v>134.16</v>
      </c>
      <c r="J50" s="99">
        <f t="shared" si="2"/>
        <v>134.16</v>
      </c>
      <c r="O50" s="98">
        <v>20</v>
      </c>
      <c r="W50" s="97">
        <f>SUM(W40:W49)</f>
        <v>37.644999999999996</v>
      </c>
    </row>
    <row r="51" spans="1:28">
      <c r="D51" s="103" t="s">
        <v>354</v>
      </c>
      <c r="E51" s="104">
        <f>J51</f>
        <v>658.98</v>
      </c>
      <c r="H51" s="104">
        <f>SUM(H41:H50)</f>
        <v>658.98</v>
      </c>
      <c r="I51" s="104">
        <f>SUM(I41:I50)</f>
        <v>0</v>
      </c>
      <c r="J51" s="104">
        <f>SUM(J41:J50)</f>
        <v>658.98</v>
      </c>
      <c r="L51" s="105">
        <f>SUM(L41:L50)</f>
        <v>8.448E-2</v>
      </c>
      <c r="N51" s="106">
        <f>SUM(N41:N50)</f>
        <v>0.14000000000000001</v>
      </c>
    </row>
    <row r="53" spans="1:28">
      <c r="B53" s="95" t="s">
        <v>355</v>
      </c>
      <c r="P53" s="98" t="s">
        <v>268</v>
      </c>
      <c r="V53" s="101" t="s">
        <v>277</v>
      </c>
      <c r="W53" s="97">
        <v>4.95</v>
      </c>
      <c r="Z53" s="95" t="s">
        <v>294</v>
      </c>
      <c r="AA53" s="95" t="s">
        <v>356</v>
      </c>
      <c r="AB53" s="98" t="s">
        <v>280</v>
      </c>
    </row>
    <row r="54" spans="1:28">
      <c r="A54" s="93">
        <v>22</v>
      </c>
      <c r="B54" s="94" t="s">
        <v>61</v>
      </c>
      <c r="C54" s="95" t="s">
        <v>357</v>
      </c>
      <c r="D54" s="96" t="s">
        <v>358</v>
      </c>
      <c r="E54" s="97">
        <v>30</v>
      </c>
      <c r="F54" s="98" t="s">
        <v>288</v>
      </c>
      <c r="G54" s="99">
        <v>2.27</v>
      </c>
      <c r="H54" s="99">
        <f>ROUND(E54*G54, 2)</f>
        <v>68.099999999999994</v>
      </c>
      <c r="J54" s="99">
        <f t="shared" ref="J54:J64" si="3">ROUND(E54*G54, 2)</f>
        <v>68.099999999999994</v>
      </c>
      <c r="O54" s="98">
        <v>20</v>
      </c>
      <c r="P54" s="98" t="s">
        <v>268</v>
      </c>
      <c r="V54" s="101" t="s">
        <v>24</v>
      </c>
      <c r="Z54" s="95" t="s">
        <v>359</v>
      </c>
      <c r="AA54" s="95" t="s">
        <v>360</v>
      </c>
      <c r="AB54" s="98">
        <v>2</v>
      </c>
    </row>
    <row r="55" spans="1:28">
      <c r="A55" s="93">
        <v>23</v>
      </c>
      <c r="B55" s="94" t="s">
        <v>78</v>
      </c>
      <c r="C55" s="95" t="s">
        <v>361</v>
      </c>
      <c r="D55" s="96" t="s">
        <v>362</v>
      </c>
      <c r="E55" s="97">
        <v>18</v>
      </c>
      <c r="F55" s="98" t="s">
        <v>288</v>
      </c>
      <c r="G55" s="99">
        <v>13.89</v>
      </c>
      <c r="I55" s="99">
        <f>ROUND(E55*G55, 2)</f>
        <v>250.02</v>
      </c>
      <c r="J55" s="99">
        <f t="shared" si="3"/>
        <v>250.02</v>
      </c>
      <c r="O55" s="98">
        <v>20</v>
      </c>
      <c r="P55" s="98" t="s">
        <v>268</v>
      </c>
      <c r="V55" s="101" t="s">
        <v>24</v>
      </c>
      <c r="Z55" s="95" t="s">
        <v>363</v>
      </c>
      <c r="AA55" s="95" t="s">
        <v>364</v>
      </c>
      <c r="AB55" s="98">
        <v>2</v>
      </c>
    </row>
    <row r="56" spans="1:28">
      <c r="A56" s="93">
        <v>24</v>
      </c>
      <c r="B56" s="94" t="s">
        <v>78</v>
      </c>
      <c r="C56" s="95" t="s">
        <v>365</v>
      </c>
      <c r="D56" s="96" t="s">
        <v>366</v>
      </c>
      <c r="E56" s="97">
        <v>15</v>
      </c>
      <c r="F56" s="98" t="s">
        <v>288</v>
      </c>
      <c r="G56" s="99">
        <v>16.91</v>
      </c>
      <c r="I56" s="99">
        <f>ROUND(E56*G56, 2)</f>
        <v>253.65</v>
      </c>
      <c r="J56" s="99">
        <f t="shared" si="3"/>
        <v>253.65</v>
      </c>
      <c r="O56" s="98">
        <v>20</v>
      </c>
      <c r="P56" s="98" t="s">
        <v>268</v>
      </c>
      <c r="V56" s="101" t="s">
        <v>24</v>
      </c>
      <c r="Z56" s="95" t="s">
        <v>363</v>
      </c>
      <c r="AA56" s="95" t="s">
        <v>367</v>
      </c>
      <c r="AB56" s="98">
        <v>2</v>
      </c>
    </row>
    <row r="57" spans="1:28">
      <c r="A57" s="93">
        <v>25</v>
      </c>
      <c r="B57" s="94" t="s">
        <v>78</v>
      </c>
      <c r="C57" s="95" t="s">
        <v>368</v>
      </c>
      <c r="D57" s="96" t="s">
        <v>369</v>
      </c>
      <c r="E57" s="97">
        <v>3</v>
      </c>
      <c r="F57" s="98" t="s">
        <v>288</v>
      </c>
      <c r="G57" s="99">
        <v>18.16</v>
      </c>
      <c r="I57" s="99">
        <f>ROUND(E57*G57, 2)</f>
        <v>54.48</v>
      </c>
      <c r="J57" s="99">
        <f t="shared" si="3"/>
        <v>54.48</v>
      </c>
      <c r="O57" s="98">
        <v>20</v>
      </c>
      <c r="P57" s="98" t="s">
        <v>268</v>
      </c>
      <c r="V57" s="101" t="s">
        <v>24</v>
      </c>
      <c r="Z57" s="95" t="s">
        <v>363</v>
      </c>
      <c r="AA57" s="95" t="s">
        <v>370</v>
      </c>
      <c r="AB57" s="98">
        <v>2</v>
      </c>
    </row>
    <row r="58" spans="1:28">
      <c r="A58" s="93">
        <v>26</v>
      </c>
      <c r="B58" s="94" t="s">
        <v>78</v>
      </c>
      <c r="C58" s="95" t="s">
        <v>371</v>
      </c>
      <c r="D58" s="96" t="s">
        <v>372</v>
      </c>
      <c r="E58" s="97">
        <v>15</v>
      </c>
      <c r="F58" s="98" t="s">
        <v>288</v>
      </c>
      <c r="G58" s="99">
        <v>8.06</v>
      </c>
      <c r="I58" s="99">
        <f>ROUND(E58*G58, 2)</f>
        <v>120.9</v>
      </c>
      <c r="J58" s="99">
        <f t="shared" si="3"/>
        <v>120.9</v>
      </c>
      <c r="O58" s="98">
        <v>20</v>
      </c>
      <c r="P58" s="98" t="s">
        <v>268</v>
      </c>
      <c r="V58" s="101" t="s">
        <v>24</v>
      </c>
      <c r="Z58" s="95" t="s">
        <v>363</v>
      </c>
      <c r="AA58" s="95" t="s">
        <v>373</v>
      </c>
      <c r="AB58" s="98">
        <v>2</v>
      </c>
    </row>
    <row r="59" spans="1:28">
      <c r="A59" s="93">
        <v>27</v>
      </c>
      <c r="B59" s="94" t="s">
        <v>78</v>
      </c>
      <c r="C59" s="95" t="s">
        <v>374</v>
      </c>
      <c r="D59" s="96" t="s">
        <v>375</v>
      </c>
      <c r="E59" s="97">
        <v>3</v>
      </c>
      <c r="F59" s="98" t="s">
        <v>288</v>
      </c>
      <c r="G59" s="99">
        <v>11.68</v>
      </c>
      <c r="I59" s="99">
        <f>ROUND(E59*G59, 2)</f>
        <v>35.04</v>
      </c>
      <c r="J59" s="99">
        <f t="shared" si="3"/>
        <v>35.04</v>
      </c>
      <c r="O59" s="98">
        <v>20</v>
      </c>
      <c r="P59" s="98" t="s">
        <v>268</v>
      </c>
      <c r="V59" s="101" t="s">
        <v>277</v>
      </c>
      <c r="W59" s="97">
        <v>1.236</v>
      </c>
      <c r="Z59" s="95" t="s">
        <v>294</v>
      </c>
      <c r="AA59" s="95" t="s">
        <v>376</v>
      </c>
      <c r="AB59" s="98" t="s">
        <v>280</v>
      </c>
    </row>
    <row r="60" spans="1:28">
      <c r="A60" s="93">
        <v>28</v>
      </c>
      <c r="B60" s="94" t="s">
        <v>61</v>
      </c>
      <c r="C60" s="95" t="s">
        <v>377</v>
      </c>
      <c r="D60" s="96" t="s">
        <v>378</v>
      </c>
      <c r="E60" s="97">
        <v>6</v>
      </c>
      <c r="F60" s="98" t="s">
        <v>288</v>
      </c>
      <c r="G60" s="99">
        <v>2.79</v>
      </c>
      <c r="H60" s="99">
        <f>ROUND(E60*G60, 2)</f>
        <v>16.739999999999998</v>
      </c>
      <c r="J60" s="99">
        <f t="shared" si="3"/>
        <v>16.739999999999998</v>
      </c>
      <c r="O60" s="98">
        <v>20</v>
      </c>
      <c r="P60" s="98" t="s">
        <v>268</v>
      </c>
      <c r="V60" s="101" t="s">
        <v>277</v>
      </c>
      <c r="W60" s="97">
        <v>0.80400000000000005</v>
      </c>
      <c r="Z60" s="95" t="s">
        <v>294</v>
      </c>
      <c r="AA60" s="95" t="s">
        <v>379</v>
      </c>
      <c r="AB60" s="98" t="s">
        <v>280</v>
      </c>
    </row>
    <row r="61" spans="1:28">
      <c r="A61" s="93">
        <v>29</v>
      </c>
      <c r="B61" s="94" t="s">
        <v>61</v>
      </c>
      <c r="C61" s="95" t="s">
        <v>380</v>
      </c>
      <c r="D61" s="96" t="s">
        <v>381</v>
      </c>
      <c r="E61" s="97">
        <v>1</v>
      </c>
      <c r="F61" s="98" t="s">
        <v>288</v>
      </c>
      <c r="G61" s="99">
        <v>3.59</v>
      </c>
      <c r="H61" s="99">
        <f>ROUND(E61*G61, 2)</f>
        <v>3.59</v>
      </c>
      <c r="J61" s="99">
        <f t="shared" si="3"/>
        <v>3.59</v>
      </c>
      <c r="O61" s="98">
        <v>20</v>
      </c>
      <c r="P61" s="98" t="s">
        <v>268</v>
      </c>
      <c r="V61" s="101" t="s">
        <v>277</v>
      </c>
      <c r="W61" s="97">
        <v>0.20599999999999999</v>
      </c>
      <c r="Z61" s="95" t="s">
        <v>382</v>
      </c>
      <c r="AA61" s="95" t="s">
        <v>268</v>
      </c>
      <c r="AB61" s="98" t="s">
        <v>280</v>
      </c>
    </row>
    <row r="62" spans="1:28" ht="25.5">
      <c r="A62" s="93">
        <v>30</v>
      </c>
      <c r="B62" s="94" t="s">
        <v>61</v>
      </c>
      <c r="C62" s="95" t="s">
        <v>383</v>
      </c>
      <c r="D62" s="96" t="s">
        <v>384</v>
      </c>
      <c r="E62" s="97">
        <v>1</v>
      </c>
      <c r="F62" s="98" t="s">
        <v>288</v>
      </c>
      <c r="G62" s="99">
        <v>12.49</v>
      </c>
      <c r="H62" s="99">
        <f>ROUND(E62*G62, 2)</f>
        <v>12.49</v>
      </c>
      <c r="J62" s="99">
        <f t="shared" si="3"/>
        <v>12.49</v>
      </c>
      <c r="K62" s="100">
        <v>3.0000000000000001E-5</v>
      </c>
      <c r="L62" s="100">
        <f>E62*K62</f>
        <v>3.0000000000000001E-5</v>
      </c>
      <c r="O62" s="98">
        <v>20</v>
      </c>
      <c r="P62" s="98" t="s">
        <v>268</v>
      </c>
      <c r="V62" s="101" t="s">
        <v>277</v>
      </c>
      <c r="W62" s="97">
        <v>0.5</v>
      </c>
      <c r="Z62" s="95" t="s">
        <v>382</v>
      </c>
      <c r="AA62" s="95" t="s">
        <v>268</v>
      </c>
      <c r="AB62" s="98" t="s">
        <v>280</v>
      </c>
    </row>
    <row r="63" spans="1:28" ht="25.5">
      <c r="A63" s="93">
        <v>31</v>
      </c>
      <c r="B63" s="94" t="s">
        <v>61</v>
      </c>
      <c r="C63" s="95" t="s">
        <v>385</v>
      </c>
      <c r="D63" s="96" t="s">
        <v>386</v>
      </c>
      <c r="E63" s="97">
        <v>2</v>
      </c>
      <c r="F63" s="98" t="s">
        <v>288</v>
      </c>
      <c r="G63" s="99">
        <v>15.59</v>
      </c>
      <c r="H63" s="99">
        <f>ROUND(E63*G63, 2)</f>
        <v>31.18</v>
      </c>
      <c r="J63" s="99">
        <f t="shared" si="3"/>
        <v>31.18</v>
      </c>
      <c r="K63" s="100">
        <v>7.1000000000000002E-4</v>
      </c>
      <c r="L63" s="100">
        <f>E63*K63</f>
        <v>1.42E-3</v>
      </c>
      <c r="O63" s="98">
        <v>20</v>
      </c>
      <c r="P63" s="98" t="s">
        <v>268</v>
      </c>
      <c r="V63" s="101" t="s">
        <v>277</v>
      </c>
      <c r="W63" s="97">
        <v>1.266</v>
      </c>
      <c r="Z63" s="95" t="s">
        <v>294</v>
      </c>
      <c r="AA63" s="95" t="s">
        <v>387</v>
      </c>
      <c r="AB63" s="98" t="s">
        <v>280</v>
      </c>
    </row>
    <row r="64" spans="1:28">
      <c r="A64" s="93">
        <v>32</v>
      </c>
      <c r="B64" s="94" t="s">
        <v>61</v>
      </c>
      <c r="C64" s="95" t="s">
        <v>388</v>
      </c>
      <c r="D64" s="96" t="s">
        <v>389</v>
      </c>
      <c r="E64" s="97">
        <v>2</v>
      </c>
      <c r="F64" s="98" t="s">
        <v>288</v>
      </c>
      <c r="G64" s="99">
        <v>5.92</v>
      </c>
      <c r="H64" s="99">
        <f>ROUND(E64*G64, 2)</f>
        <v>11.84</v>
      </c>
      <c r="J64" s="99">
        <f t="shared" si="3"/>
        <v>11.84</v>
      </c>
      <c r="K64" s="100">
        <v>4.0000000000000003E-5</v>
      </c>
      <c r="L64" s="100">
        <f>E64*K64</f>
        <v>8.0000000000000007E-5</v>
      </c>
      <c r="O64" s="98">
        <v>20</v>
      </c>
      <c r="W64" s="97">
        <f>SUM(W52:W63)</f>
        <v>8.9619999999999997</v>
      </c>
    </row>
    <row r="65" spans="1:28">
      <c r="D65" s="103" t="s">
        <v>390</v>
      </c>
      <c r="E65" s="104">
        <f>J65</f>
        <v>858.03</v>
      </c>
      <c r="H65" s="104">
        <f>SUM(H53:H64)</f>
        <v>143.94</v>
      </c>
      <c r="I65" s="104">
        <f>SUM(I53:I64)</f>
        <v>714.08999999999992</v>
      </c>
      <c r="J65" s="104">
        <f>SUM(J53:J64)</f>
        <v>858.03</v>
      </c>
      <c r="L65" s="105">
        <f>SUM(L53:L64)</f>
        <v>1.5300000000000001E-3</v>
      </c>
      <c r="N65" s="106">
        <f>SUM(N53:N64)</f>
        <v>0</v>
      </c>
    </row>
    <row r="67" spans="1:28">
      <c r="B67" s="95" t="s">
        <v>391</v>
      </c>
      <c r="P67" s="98" t="s">
        <v>268</v>
      </c>
      <c r="V67" s="101" t="s">
        <v>277</v>
      </c>
      <c r="W67" s="97">
        <v>0.72199999999999998</v>
      </c>
      <c r="Z67" s="95" t="s">
        <v>294</v>
      </c>
      <c r="AA67" s="95" t="s">
        <v>392</v>
      </c>
      <c r="AB67" s="98" t="s">
        <v>280</v>
      </c>
    </row>
    <row r="68" spans="1:28" ht="25.5">
      <c r="A68" s="93">
        <v>33</v>
      </c>
      <c r="B68" s="94" t="s">
        <v>61</v>
      </c>
      <c r="C68" s="95" t="s">
        <v>393</v>
      </c>
      <c r="D68" s="96" t="s">
        <v>394</v>
      </c>
      <c r="E68" s="97">
        <v>2</v>
      </c>
      <c r="F68" s="98" t="s">
        <v>288</v>
      </c>
      <c r="G68" s="99">
        <v>4.5199999999999996</v>
      </c>
      <c r="H68" s="99">
        <f>ROUND(E68*G68, 2)</f>
        <v>9.0399999999999991</v>
      </c>
      <c r="J68" s="99">
        <f>ROUND(E68*G68, 2)</f>
        <v>9.0399999999999991</v>
      </c>
      <c r="K68" s="100">
        <v>1E-4</v>
      </c>
      <c r="L68" s="100">
        <f>E68*K68</f>
        <v>2.0000000000000001E-4</v>
      </c>
      <c r="M68" s="97">
        <v>4.5999999999999999E-2</v>
      </c>
      <c r="N68" s="97">
        <f>E68*M68</f>
        <v>9.1999999999999998E-2</v>
      </c>
      <c r="O68" s="98">
        <v>20</v>
      </c>
      <c r="P68" s="98" t="s">
        <v>268</v>
      </c>
      <c r="V68" s="101" t="s">
        <v>277</v>
      </c>
      <c r="W68" s="97">
        <v>3.282</v>
      </c>
      <c r="Z68" s="95" t="s">
        <v>294</v>
      </c>
      <c r="AA68" s="95" t="s">
        <v>395</v>
      </c>
      <c r="AB68" s="98" t="s">
        <v>280</v>
      </c>
    </row>
    <row r="69" spans="1:28" ht="25.5">
      <c r="A69" s="93">
        <v>34</v>
      </c>
      <c r="B69" s="94" t="s">
        <v>61</v>
      </c>
      <c r="C69" s="95" t="s">
        <v>396</v>
      </c>
      <c r="D69" s="96" t="s">
        <v>397</v>
      </c>
      <c r="E69" s="97">
        <v>2</v>
      </c>
      <c r="F69" s="98" t="s">
        <v>288</v>
      </c>
      <c r="G69" s="99">
        <v>26.44</v>
      </c>
      <c r="H69" s="99">
        <f>ROUND(E69*G69, 2)</f>
        <v>52.88</v>
      </c>
      <c r="J69" s="99">
        <f>ROUND(E69*G69, 2)</f>
        <v>52.88</v>
      </c>
      <c r="K69" s="100">
        <v>1.3999999999999999E-4</v>
      </c>
      <c r="L69" s="100">
        <f>E69*K69</f>
        <v>2.7999999999999998E-4</v>
      </c>
      <c r="O69" s="98">
        <v>20</v>
      </c>
      <c r="P69" s="98" t="s">
        <v>268</v>
      </c>
      <c r="V69" s="101" t="s">
        <v>277</v>
      </c>
      <c r="W69" s="97">
        <v>1.5369999999999999</v>
      </c>
      <c r="Z69" s="95" t="s">
        <v>289</v>
      </c>
      <c r="AA69" s="95" t="s">
        <v>398</v>
      </c>
      <c r="AB69" s="98" t="s">
        <v>280</v>
      </c>
    </row>
    <row r="70" spans="1:28" ht="25.5">
      <c r="A70" s="93">
        <v>35</v>
      </c>
      <c r="B70" s="94" t="s">
        <v>61</v>
      </c>
      <c r="C70" s="95" t="s">
        <v>399</v>
      </c>
      <c r="D70" s="96" t="s">
        <v>400</v>
      </c>
      <c r="E70" s="97">
        <v>0.5</v>
      </c>
      <c r="F70" s="98" t="s">
        <v>305</v>
      </c>
      <c r="G70" s="99">
        <v>29.74</v>
      </c>
      <c r="H70" s="99">
        <f>ROUND(E70*G70, 2)</f>
        <v>14.87</v>
      </c>
      <c r="J70" s="99">
        <f>ROUND(E70*G70, 2)</f>
        <v>14.87</v>
      </c>
      <c r="O70" s="98">
        <v>20</v>
      </c>
      <c r="P70" s="98" t="s">
        <v>268</v>
      </c>
      <c r="V70" s="101" t="s">
        <v>277</v>
      </c>
      <c r="W70" s="97">
        <v>12</v>
      </c>
      <c r="Z70" s="95" t="s">
        <v>294</v>
      </c>
      <c r="AA70" s="95" t="s">
        <v>401</v>
      </c>
      <c r="AB70" s="98" t="s">
        <v>280</v>
      </c>
    </row>
    <row r="71" spans="1:28">
      <c r="A71" s="93">
        <v>36</v>
      </c>
      <c r="B71" s="94" t="s">
        <v>61</v>
      </c>
      <c r="C71" s="95" t="s">
        <v>402</v>
      </c>
      <c r="D71" s="96" t="s">
        <v>403</v>
      </c>
      <c r="E71" s="97">
        <v>24</v>
      </c>
      <c r="F71" s="98" t="s">
        <v>309</v>
      </c>
      <c r="G71" s="99">
        <v>11.18</v>
      </c>
      <c r="H71" s="99">
        <f>ROUND(E71*G71, 2)</f>
        <v>268.32</v>
      </c>
      <c r="J71" s="99">
        <f>ROUND(E71*G71, 2)</f>
        <v>268.32</v>
      </c>
      <c r="O71" s="98">
        <v>20</v>
      </c>
      <c r="W71" s="97">
        <f>SUM(W66:W70)</f>
        <v>17.541</v>
      </c>
    </row>
    <row r="72" spans="1:28">
      <c r="D72" s="103" t="s">
        <v>404</v>
      </c>
      <c r="E72" s="104">
        <f>J72</f>
        <v>345.11</v>
      </c>
      <c r="H72" s="104">
        <f>SUM(H67:H71)</f>
        <v>345.11</v>
      </c>
      <c r="I72" s="104">
        <f>SUM(I67:I71)</f>
        <v>0</v>
      </c>
      <c r="J72" s="104">
        <f>SUM(J67:J71)</f>
        <v>345.11</v>
      </c>
      <c r="L72" s="105">
        <f>SUM(L67:L71)</f>
        <v>4.7999999999999996E-4</v>
      </c>
      <c r="N72" s="106">
        <f>SUM(N67:N71)</f>
        <v>9.1999999999999998E-2</v>
      </c>
    </row>
    <row r="74" spans="1:28">
      <c r="B74" s="95" t="s">
        <v>405</v>
      </c>
      <c r="P74" s="98" t="s">
        <v>268</v>
      </c>
      <c r="V74" s="101" t="s">
        <v>277</v>
      </c>
      <c r="W74" s="97">
        <v>2.266</v>
      </c>
      <c r="Z74" s="95" t="s">
        <v>406</v>
      </c>
      <c r="AA74" s="95" t="s">
        <v>407</v>
      </c>
      <c r="AB74" s="98" t="s">
        <v>280</v>
      </c>
    </row>
    <row r="75" spans="1:28" ht="25.5">
      <c r="A75" s="93">
        <v>37</v>
      </c>
      <c r="B75" s="94" t="s">
        <v>175</v>
      </c>
      <c r="C75" s="95" t="s">
        <v>408</v>
      </c>
      <c r="D75" s="96" t="s">
        <v>409</v>
      </c>
      <c r="E75" s="97">
        <v>22</v>
      </c>
      <c r="F75" s="98" t="s">
        <v>276</v>
      </c>
      <c r="G75" s="99">
        <v>1.63</v>
      </c>
      <c r="H75" s="99">
        <f>ROUND(E75*G75, 2)</f>
        <v>35.86</v>
      </c>
      <c r="J75" s="99">
        <f>ROUND(E75*G75, 2)</f>
        <v>35.86</v>
      </c>
      <c r="K75" s="100">
        <v>9.0000000000000006E-5</v>
      </c>
      <c r="L75" s="100">
        <f>E75*K75</f>
        <v>1.98E-3</v>
      </c>
      <c r="O75" s="98">
        <v>20</v>
      </c>
      <c r="P75" s="98" t="s">
        <v>268</v>
      </c>
      <c r="V75" s="101" t="s">
        <v>277</v>
      </c>
      <c r="W75" s="97">
        <v>0.156</v>
      </c>
      <c r="Z75" s="95" t="s">
        <v>406</v>
      </c>
      <c r="AA75" s="95" t="s">
        <v>410</v>
      </c>
      <c r="AB75" s="98" t="s">
        <v>280</v>
      </c>
    </row>
    <row r="76" spans="1:28">
      <c r="A76" s="93">
        <v>38</v>
      </c>
      <c r="B76" s="94" t="s">
        <v>175</v>
      </c>
      <c r="C76" s="95" t="s">
        <v>411</v>
      </c>
      <c r="D76" s="96" t="s">
        <v>412</v>
      </c>
      <c r="E76" s="97">
        <v>6</v>
      </c>
      <c r="F76" s="98" t="s">
        <v>276</v>
      </c>
      <c r="G76" s="99">
        <v>0.42</v>
      </c>
      <c r="H76" s="99">
        <f>ROUND(E76*G76, 2)</f>
        <v>2.52</v>
      </c>
      <c r="J76" s="99">
        <f>ROUND(E76*G76, 2)</f>
        <v>2.52</v>
      </c>
      <c r="K76" s="100">
        <v>3.0000000000000001E-5</v>
      </c>
      <c r="L76" s="100">
        <f>E76*K76</f>
        <v>1.8000000000000001E-4</v>
      </c>
      <c r="O76" s="98">
        <v>20</v>
      </c>
      <c r="W76" s="97">
        <f>SUM(W73:W75)</f>
        <v>2.4220000000000002</v>
      </c>
    </row>
    <row r="77" spans="1:28">
      <c r="D77" s="103" t="s">
        <v>413</v>
      </c>
      <c r="E77" s="104">
        <f>J77</f>
        <v>38.380000000000003</v>
      </c>
      <c r="H77" s="104">
        <f>SUM(H74:H76)</f>
        <v>38.380000000000003</v>
      </c>
      <c r="I77" s="104">
        <f>SUM(I74:I76)</f>
        <v>0</v>
      </c>
      <c r="J77" s="104">
        <f>SUM(J74:J76)</f>
        <v>38.380000000000003</v>
      </c>
      <c r="L77" s="105">
        <f>SUM(L74:L76)</f>
        <v>2.16E-3</v>
      </c>
      <c r="N77" s="106">
        <f>SUM(N74:N76)</f>
        <v>0</v>
      </c>
    </row>
    <row r="78" spans="1:28">
      <c r="W78" s="97">
        <f>+W23+W32+W38+W50+W64+W71+W76</f>
        <v>96.631999999999991</v>
      </c>
    </row>
    <row r="79" spans="1:28">
      <c r="D79" s="103" t="s">
        <v>414</v>
      </c>
      <c r="E79" s="104">
        <f>J79</f>
        <v>7355.329999999999</v>
      </c>
      <c r="H79" s="104">
        <f>+H23+H32+H39+H51+H65+H72+H77</f>
        <v>1736.7400000000002</v>
      </c>
      <c r="I79" s="104">
        <f>+I23+I32+I39+I51+I65+I72+I77</f>
        <v>5618.59</v>
      </c>
      <c r="J79" s="104">
        <f>+J23+J32+J39+J51+J65+J72+J77</f>
        <v>7355.329999999999</v>
      </c>
      <c r="L79" s="105">
        <f>+L23+L32+L39+L51+L65+L72+L77</f>
        <v>0.13068000000000002</v>
      </c>
      <c r="N79" s="106">
        <f>+N23+N32+N39+N51+N65+N72+N77</f>
        <v>1.0629999999999999</v>
      </c>
    </row>
    <row r="80" spans="1:28">
      <c r="W80" s="97">
        <f>+W17+W78</f>
        <v>96.631999999999991</v>
      </c>
    </row>
    <row r="81" spans="4:14">
      <c r="D81" s="107" t="s">
        <v>415</v>
      </c>
      <c r="E81" s="104">
        <f>J81</f>
        <v>7368.8899999999994</v>
      </c>
      <c r="H81" s="104">
        <f>+H17+H79</f>
        <v>1736.7400000000002</v>
      </c>
      <c r="I81" s="104">
        <f>+I17+I79</f>
        <v>5632.1500000000005</v>
      </c>
      <c r="J81" s="104">
        <f>+J17+J79</f>
        <v>7368.8899999999994</v>
      </c>
      <c r="L81" s="105">
        <f>+L17+L79</f>
        <v>0.13668000000000002</v>
      </c>
      <c r="N81" s="106">
        <f>+N17+N79</f>
        <v>1.0629999999999999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workbookViewId="0">
      <pane ySplit="10" topLeftCell="A11" activePane="bottomLeft" state="frozen"/>
      <selection pane="bottomLeft" activeCell="I3" sqref="I3"/>
    </sheetView>
  </sheetViews>
  <sheetFormatPr defaultRowHeight="12.75"/>
  <cols>
    <col min="1" max="1" width="4.7109375" style="93" customWidth="1"/>
    <col min="2" max="2" width="5.28515625" style="94" customWidth="1"/>
    <col min="3" max="3" width="13" style="95" customWidth="1"/>
    <col min="4" max="4" width="35.7109375" style="96" customWidth="1"/>
    <col min="5" max="5" width="11.28515625" style="97" customWidth="1"/>
    <col min="6" max="6" width="5.85546875" style="98" customWidth="1"/>
    <col min="7" max="7" width="9.7109375" style="99" customWidth="1"/>
    <col min="8" max="9" width="11.28515625" style="99" customWidth="1"/>
    <col min="10" max="10" width="8.28515625" style="99" customWidth="1"/>
    <col min="11" max="11" width="7.42578125" style="100" customWidth="1"/>
    <col min="12" max="12" width="8.28515625" style="100" customWidth="1"/>
    <col min="13" max="13" width="7.140625" style="97" customWidth="1"/>
    <col min="14" max="14" width="7" style="97" customWidth="1"/>
    <col min="15" max="15" width="3.5703125" style="98" customWidth="1"/>
    <col min="16" max="16" width="12.7109375" style="98" customWidth="1"/>
    <col min="17" max="19" width="11.28515625" style="97" customWidth="1"/>
    <col min="20" max="20" width="10.5703125" style="101" customWidth="1"/>
    <col min="21" max="21" width="10.28515625" style="101" customWidth="1"/>
    <col min="22" max="22" width="5.7109375" style="101" customWidth="1"/>
    <col min="23" max="23" width="9.140625" style="97"/>
    <col min="24" max="25" width="9.140625" style="98"/>
    <col min="26" max="26" width="7.5703125" style="95" customWidth="1"/>
    <col min="27" max="27" width="24.85546875" style="95" customWidth="1"/>
    <col min="28" max="28" width="4.28515625" style="98" customWidth="1"/>
    <col min="29" max="29" width="8.28515625" style="98" customWidth="1"/>
    <col min="30" max="30" width="8.7109375" style="98" customWidth="1"/>
    <col min="31" max="34" width="9.140625" style="98"/>
    <col min="35" max="16384" width="9.140625" style="61"/>
  </cols>
  <sheetData>
    <row r="1" spans="1:34">
      <c r="A1" s="60" t="s">
        <v>206</v>
      </c>
      <c r="B1" s="61"/>
      <c r="C1" s="61"/>
      <c r="D1" s="61"/>
      <c r="E1" s="61"/>
      <c r="F1" s="61"/>
      <c r="G1" s="62"/>
      <c r="H1" s="61"/>
      <c r="I1" s="60" t="s">
        <v>207</v>
      </c>
      <c r="J1" s="62"/>
      <c r="K1" s="63"/>
      <c r="L1" s="61"/>
      <c r="M1" s="61"/>
      <c r="N1" s="61"/>
      <c r="O1" s="61"/>
      <c r="P1" s="61"/>
      <c r="Q1" s="64"/>
      <c r="R1" s="64"/>
      <c r="S1" s="64"/>
      <c r="T1" s="61"/>
      <c r="U1" s="61"/>
      <c r="V1" s="61"/>
      <c r="W1" s="61"/>
      <c r="X1" s="61"/>
      <c r="Y1" s="61"/>
      <c r="Z1" s="65" t="s">
        <v>208</v>
      </c>
      <c r="AA1" s="65" t="s">
        <v>209</v>
      </c>
      <c r="AB1" s="66" t="s">
        <v>210</v>
      </c>
      <c r="AC1" s="66" t="s">
        <v>211</v>
      </c>
      <c r="AD1" s="66" t="s">
        <v>212</v>
      </c>
      <c r="AE1" s="61"/>
      <c r="AF1" s="61"/>
      <c r="AG1" s="61"/>
      <c r="AH1" s="61"/>
    </row>
    <row r="2" spans="1:34">
      <c r="A2" s="60" t="s">
        <v>213</v>
      </c>
      <c r="B2" s="61"/>
      <c r="C2" s="61"/>
      <c r="D2" s="61"/>
      <c r="E2" s="61"/>
      <c r="F2" s="61"/>
      <c r="G2" s="62"/>
      <c r="H2" s="67"/>
      <c r="I2" s="60" t="s">
        <v>214</v>
      </c>
      <c r="J2" s="62"/>
      <c r="K2" s="63"/>
      <c r="L2" s="61"/>
      <c r="M2" s="61"/>
      <c r="N2" s="61"/>
      <c r="O2" s="61"/>
      <c r="P2" s="61"/>
      <c r="Q2" s="64"/>
      <c r="R2" s="64"/>
      <c r="S2" s="64"/>
      <c r="T2" s="61"/>
      <c r="U2" s="61"/>
      <c r="V2" s="61"/>
      <c r="W2" s="61"/>
      <c r="X2" s="61"/>
      <c r="Y2" s="61"/>
      <c r="Z2" s="65" t="s">
        <v>215</v>
      </c>
      <c r="AA2" s="68" t="s">
        <v>216</v>
      </c>
      <c r="AB2" s="69" t="s">
        <v>217</v>
      </c>
      <c r="AC2" s="69"/>
      <c r="AD2" s="68"/>
      <c r="AE2" s="61"/>
      <c r="AF2" s="61"/>
      <c r="AG2" s="61"/>
      <c r="AH2" s="61"/>
    </row>
    <row r="3" spans="1:34">
      <c r="A3" s="60" t="s">
        <v>218</v>
      </c>
      <c r="B3" s="61"/>
      <c r="C3" s="61"/>
      <c r="D3" s="61"/>
      <c r="E3" s="61"/>
      <c r="F3" s="61"/>
      <c r="G3" s="62"/>
      <c r="H3" s="61"/>
      <c r="I3" s="60" t="s">
        <v>467</v>
      </c>
      <c r="J3" s="62"/>
      <c r="K3" s="63"/>
      <c r="L3" s="61"/>
      <c r="M3" s="61"/>
      <c r="N3" s="61"/>
      <c r="O3" s="61"/>
      <c r="P3" s="61"/>
      <c r="Q3" s="64"/>
      <c r="R3" s="64"/>
      <c r="S3" s="64"/>
      <c r="T3" s="61"/>
      <c r="U3" s="61"/>
      <c r="V3" s="61"/>
      <c r="W3" s="61"/>
      <c r="X3" s="61"/>
      <c r="Y3" s="61"/>
      <c r="Z3" s="65" t="s">
        <v>219</v>
      </c>
      <c r="AA3" s="68" t="s">
        <v>220</v>
      </c>
      <c r="AB3" s="69" t="s">
        <v>217</v>
      </c>
      <c r="AC3" s="69" t="s">
        <v>221</v>
      </c>
      <c r="AD3" s="68" t="s">
        <v>222</v>
      </c>
      <c r="AE3" s="61"/>
      <c r="AF3" s="61"/>
      <c r="AG3" s="61"/>
      <c r="AH3" s="61"/>
    </row>
    <row r="4" spans="1:3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4"/>
      <c r="R4" s="64"/>
      <c r="S4" s="64"/>
      <c r="T4" s="61"/>
      <c r="U4" s="61"/>
      <c r="V4" s="61"/>
      <c r="W4" s="61"/>
      <c r="X4" s="61"/>
      <c r="Y4" s="61"/>
      <c r="Z4" s="65" t="s">
        <v>223</v>
      </c>
      <c r="AA4" s="68" t="s">
        <v>224</v>
      </c>
      <c r="AB4" s="69" t="s">
        <v>217</v>
      </c>
      <c r="AC4" s="69"/>
      <c r="AD4" s="68"/>
      <c r="AE4" s="61"/>
      <c r="AF4" s="61"/>
      <c r="AG4" s="61"/>
      <c r="AH4" s="61"/>
    </row>
    <row r="5" spans="1:34">
      <c r="A5" s="60" t="s">
        <v>225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4"/>
      <c r="R5" s="64"/>
      <c r="S5" s="64"/>
      <c r="T5" s="61"/>
      <c r="U5" s="61"/>
      <c r="V5" s="61"/>
      <c r="W5" s="61"/>
      <c r="X5" s="61"/>
      <c r="Y5" s="61"/>
      <c r="Z5" s="65" t="s">
        <v>226</v>
      </c>
      <c r="AA5" s="68" t="s">
        <v>220</v>
      </c>
      <c r="AB5" s="69" t="s">
        <v>217</v>
      </c>
      <c r="AC5" s="69" t="s">
        <v>221</v>
      </c>
      <c r="AD5" s="68" t="s">
        <v>222</v>
      </c>
      <c r="AE5" s="61"/>
      <c r="AF5" s="61"/>
      <c r="AG5" s="61"/>
      <c r="AH5" s="61"/>
    </row>
    <row r="6" spans="1:34">
      <c r="A6" s="60" t="s">
        <v>416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4"/>
      <c r="R6" s="64"/>
      <c r="S6" s="64"/>
      <c r="T6" s="61"/>
      <c r="U6" s="61"/>
      <c r="V6" s="61"/>
      <c r="W6" s="61"/>
      <c r="X6" s="61"/>
      <c r="Y6" s="61"/>
      <c r="Z6" s="67"/>
      <c r="AA6" s="67"/>
      <c r="AB6" s="61"/>
      <c r="AC6" s="61"/>
      <c r="AD6" s="61"/>
      <c r="AE6" s="61"/>
      <c r="AF6" s="61"/>
      <c r="AG6" s="61"/>
      <c r="AH6" s="61"/>
    </row>
    <row r="7" spans="1:34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4"/>
      <c r="R7" s="64"/>
      <c r="S7" s="64"/>
      <c r="T7" s="61"/>
      <c r="U7" s="61"/>
      <c r="V7" s="61"/>
      <c r="W7" s="61"/>
      <c r="X7" s="61"/>
      <c r="Y7" s="61"/>
      <c r="Z7" s="67"/>
      <c r="AA7" s="67"/>
      <c r="AB7" s="61"/>
      <c r="AC7" s="61"/>
      <c r="AD7" s="61"/>
      <c r="AE7" s="61"/>
      <c r="AF7" s="61"/>
      <c r="AG7" s="61"/>
      <c r="AH7" s="61"/>
    </row>
    <row r="8" spans="1:34" ht="14.25" thickBot="1">
      <c r="A8" s="61"/>
      <c r="B8" s="70"/>
      <c r="C8" s="71"/>
      <c r="D8" s="72" t="str">
        <f>CONCATENATE(AA2," ",AB2," ",AC2," ",AD2)</f>
        <v xml:space="preserve">Prehľad rozpočtových nákladov v EUR  </v>
      </c>
      <c r="E8" s="64"/>
      <c r="F8" s="61"/>
      <c r="G8" s="62"/>
      <c r="H8" s="62"/>
      <c r="I8" s="62"/>
      <c r="J8" s="62"/>
      <c r="K8" s="63"/>
      <c r="L8" s="63"/>
      <c r="M8" s="64"/>
      <c r="N8" s="64"/>
      <c r="O8" s="61"/>
      <c r="P8" s="61"/>
      <c r="Q8" s="64"/>
      <c r="R8" s="64"/>
      <c r="S8" s="64"/>
      <c r="T8" s="61"/>
      <c r="U8" s="61"/>
      <c r="V8" s="61"/>
      <c r="W8" s="61"/>
      <c r="X8" s="61"/>
      <c r="Y8" s="61"/>
      <c r="Z8" s="67"/>
      <c r="AA8" s="67"/>
      <c r="AB8" s="61"/>
      <c r="AC8" s="61"/>
      <c r="AD8" s="61"/>
      <c r="AE8" s="61"/>
      <c r="AF8" s="61"/>
      <c r="AG8" s="61"/>
      <c r="AH8" s="61"/>
    </row>
    <row r="9" spans="1:34" ht="13.5" thickTop="1">
      <c r="A9" s="73" t="s">
        <v>228</v>
      </c>
      <c r="B9" s="74" t="s">
        <v>229</v>
      </c>
      <c r="C9" s="74" t="s">
        <v>11</v>
      </c>
      <c r="D9" s="74" t="s">
        <v>230</v>
      </c>
      <c r="E9" s="74" t="s">
        <v>231</v>
      </c>
      <c r="F9" s="74" t="s">
        <v>232</v>
      </c>
      <c r="G9" s="74" t="s">
        <v>233</v>
      </c>
      <c r="H9" s="74" t="s">
        <v>234</v>
      </c>
      <c r="I9" s="74" t="s">
        <v>235</v>
      </c>
      <c r="J9" s="74" t="s">
        <v>236</v>
      </c>
      <c r="K9" s="75" t="s">
        <v>237</v>
      </c>
      <c r="L9" s="76"/>
      <c r="M9" s="77" t="s">
        <v>238</v>
      </c>
      <c r="N9" s="76"/>
      <c r="O9" s="78" t="s">
        <v>239</v>
      </c>
      <c r="P9" s="79" t="s">
        <v>240</v>
      </c>
      <c r="Q9" s="80" t="s">
        <v>231</v>
      </c>
      <c r="R9" s="80" t="s">
        <v>231</v>
      </c>
      <c r="S9" s="81" t="s">
        <v>231</v>
      </c>
      <c r="T9" s="82" t="s">
        <v>241</v>
      </c>
      <c r="U9" s="82" t="s">
        <v>242</v>
      </c>
      <c r="V9" s="82" t="s">
        <v>243</v>
      </c>
      <c r="W9" s="83" t="s">
        <v>244</v>
      </c>
      <c r="X9" s="83" t="s">
        <v>245</v>
      </c>
      <c r="Y9" s="83" t="s">
        <v>246</v>
      </c>
      <c r="Z9" s="84" t="s">
        <v>247</v>
      </c>
      <c r="AA9" s="84" t="s">
        <v>248</v>
      </c>
      <c r="AB9" s="61" t="s">
        <v>243</v>
      </c>
      <c r="AC9" s="61"/>
      <c r="AD9" s="61"/>
      <c r="AE9" s="61"/>
      <c r="AF9" s="61"/>
      <c r="AG9" s="61"/>
      <c r="AH9" s="61"/>
    </row>
    <row r="10" spans="1:34" ht="13.5" thickBot="1">
      <c r="A10" s="85" t="s">
        <v>249</v>
      </c>
      <c r="B10" s="86" t="s">
        <v>250</v>
      </c>
      <c r="C10" s="87"/>
      <c r="D10" s="86" t="s">
        <v>251</v>
      </c>
      <c r="E10" s="86" t="s">
        <v>252</v>
      </c>
      <c r="F10" s="86" t="s">
        <v>253</v>
      </c>
      <c r="G10" s="86" t="s">
        <v>254</v>
      </c>
      <c r="H10" s="86"/>
      <c r="I10" s="86" t="s">
        <v>255</v>
      </c>
      <c r="J10" s="86"/>
      <c r="K10" s="86" t="s">
        <v>233</v>
      </c>
      <c r="L10" s="86" t="s">
        <v>236</v>
      </c>
      <c r="M10" s="88" t="s">
        <v>233</v>
      </c>
      <c r="N10" s="86" t="s">
        <v>236</v>
      </c>
      <c r="O10" s="89" t="s">
        <v>111</v>
      </c>
      <c r="P10" s="90"/>
      <c r="Q10" s="91" t="s">
        <v>256</v>
      </c>
      <c r="R10" s="91" t="s">
        <v>257</v>
      </c>
      <c r="S10" s="92" t="s">
        <v>258</v>
      </c>
      <c r="T10" s="82" t="s">
        <v>259</v>
      </c>
      <c r="U10" s="82" t="s">
        <v>260</v>
      </c>
      <c r="V10" s="82" t="s">
        <v>261</v>
      </c>
      <c r="W10" s="64"/>
      <c r="X10" s="61"/>
      <c r="Y10" s="61"/>
      <c r="Z10" s="84" t="s">
        <v>262</v>
      </c>
      <c r="AA10" s="84" t="s">
        <v>249</v>
      </c>
      <c r="AB10" s="61" t="s">
        <v>263</v>
      </c>
      <c r="AC10" s="61"/>
      <c r="AD10" s="61"/>
      <c r="AE10" s="61"/>
      <c r="AF10" s="61"/>
      <c r="AG10" s="61"/>
      <c r="AH10" s="61"/>
    </row>
    <row r="11" spans="1:34" ht="13.5" thickTop="1"/>
    <row r="12" spans="1:34">
      <c r="B12" s="102" t="s">
        <v>271</v>
      </c>
    </row>
    <row r="13" spans="1:34">
      <c r="B13" s="95" t="s">
        <v>417</v>
      </c>
    </row>
    <row r="14" spans="1:34">
      <c r="A14" s="93">
        <v>1</v>
      </c>
      <c r="B14" s="94" t="s">
        <v>67</v>
      </c>
      <c r="C14" s="95" t="s">
        <v>418</v>
      </c>
      <c r="D14" s="96" t="s">
        <v>419</v>
      </c>
      <c r="E14" s="97">
        <v>4</v>
      </c>
      <c r="F14" s="98" t="s">
        <v>276</v>
      </c>
      <c r="G14" s="99">
        <v>24.41</v>
      </c>
      <c r="H14" s="99">
        <f t="shared" ref="H14:H21" si="0">ROUND(E14*G14, 2)</f>
        <v>97.64</v>
      </c>
      <c r="J14" s="99">
        <f t="shared" ref="J14:J21" si="1">ROUND(E14*G14, 2)</f>
        <v>97.64</v>
      </c>
      <c r="K14" s="100">
        <v>6.4900000000000001E-3</v>
      </c>
      <c r="L14" s="100">
        <f t="shared" ref="L14:L19" si="2">E14*K14</f>
        <v>2.596E-2</v>
      </c>
      <c r="O14" s="98">
        <v>20</v>
      </c>
      <c r="P14" s="98" t="s">
        <v>268</v>
      </c>
      <c r="V14" s="101" t="s">
        <v>277</v>
      </c>
      <c r="W14" s="97">
        <v>3.6080000000000001</v>
      </c>
      <c r="Z14" s="95" t="s">
        <v>420</v>
      </c>
      <c r="AA14" s="95" t="s">
        <v>421</v>
      </c>
      <c r="AB14" s="98" t="s">
        <v>280</v>
      </c>
    </row>
    <row r="15" spans="1:34" ht="25.5">
      <c r="A15" s="93">
        <v>2</v>
      </c>
      <c r="B15" s="94" t="s">
        <v>67</v>
      </c>
      <c r="C15" s="95" t="s">
        <v>422</v>
      </c>
      <c r="D15" s="96" t="s">
        <v>423</v>
      </c>
      <c r="E15" s="97">
        <v>12</v>
      </c>
      <c r="F15" s="98" t="s">
        <v>276</v>
      </c>
      <c r="G15" s="99">
        <v>1.1100000000000001</v>
      </c>
      <c r="H15" s="99">
        <f t="shared" si="0"/>
        <v>13.32</v>
      </c>
      <c r="J15" s="99">
        <f t="shared" si="1"/>
        <v>13.32</v>
      </c>
      <c r="K15" s="100">
        <v>1.4999999999999999E-4</v>
      </c>
      <c r="L15" s="100">
        <f t="shared" si="2"/>
        <v>1.8E-3</v>
      </c>
      <c r="M15" s="97">
        <v>2E-3</v>
      </c>
      <c r="N15" s="97">
        <f>E15*M15</f>
        <v>2.4E-2</v>
      </c>
      <c r="O15" s="98">
        <v>20</v>
      </c>
      <c r="P15" s="98" t="s">
        <v>268</v>
      </c>
      <c r="V15" s="101" t="s">
        <v>277</v>
      </c>
      <c r="W15" s="97">
        <v>0.36</v>
      </c>
      <c r="Z15" s="95" t="s">
        <v>420</v>
      </c>
      <c r="AA15" s="95" t="s">
        <v>424</v>
      </c>
      <c r="AB15" s="98" t="s">
        <v>280</v>
      </c>
    </row>
    <row r="16" spans="1:34" ht="25.5">
      <c r="A16" s="93">
        <v>3</v>
      </c>
      <c r="B16" s="94" t="s">
        <v>67</v>
      </c>
      <c r="C16" s="95" t="s">
        <v>425</v>
      </c>
      <c r="D16" s="96" t="s">
        <v>426</v>
      </c>
      <c r="E16" s="97">
        <v>4</v>
      </c>
      <c r="F16" s="98" t="s">
        <v>276</v>
      </c>
      <c r="G16" s="99">
        <v>3.2</v>
      </c>
      <c r="H16" s="99">
        <f t="shared" si="0"/>
        <v>12.8</v>
      </c>
      <c r="J16" s="99">
        <f t="shared" si="1"/>
        <v>12.8</v>
      </c>
      <c r="K16" s="100">
        <v>5.1000000000000004E-4</v>
      </c>
      <c r="L16" s="100">
        <f t="shared" si="2"/>
        <v>2.0400000000000001E-3</v>
      </c>
      <c r="M16" s="97">
        <v>3.0000000000000001E-3</v>
      </c>
      <c r="N16" s="97">
        <f>E16*M16</f>
        <v>1.2E-2</v>
      </c>
      <c r="O16" s="98">
        <v>20</v>
      </c>
      <c r="P16" s="98" t="s">
        <v>268</v>
      </c>
      <c r="V16" s="101" t="s">
        <v>277</v>
      </c>
      <c r="W16" s="97">
        <v>0.17599999999999999</v>
      </c>
      <c r="Z16" s="95" t="s">
        <v>420</v>
      </c>
      <c r="AA16" s="95" t="s">
        <v>427</v>
      </c>
      <c r="AB16" s="98" t="s">
        <v>280</v>
      </c>
    </row>
    <row r="17" spans="1:28">
      <c r="A17" s="93">
        <v>4</v>
      </c>
      <c r="B17" s="94" t="s">
        <v>67</v>
      </c>
      <c r="C17" s="95" t="s">
        <v>428</v>
      </c>
      <c r="D17" s="96" t="s">
        <v>429</v>
      </c>
      <c r="E17" s="97">
        <v>3</v>
      </c>
      <c r="F17" s="98" t="s">
        <v>276</v>
      </c>
      <c r="G17" s="99">
        <v>4.6100000000000003</v>
      </c>
      <c r="H17" s="99">
        <f t="shared" si="0"/>
        <v>13.83</v>
      </c>
      <c r="J17" s="99">
        <f t="shared" si="1"/>
        <v>13.83</v>
      </c>
      <c r="K17" s="100">
        <v>7.2000000000000005E-4</v>
      </c>
      <c r="L17" s="100">
        <f t="shared" si="2"/>
        <v>2.16E-3</v>
      </c>
      <c r="M17" s="97">
        <v>1.6E-2</v>
      </c>
      <c r="N17" s="97">
        <f>E17*M17</f>
        <v>4.8000000000000001E-2</v>
      </c>
      <c r="O17" s="98">
        <v>20</v>
      </c>
      <c r="P17" s="98" t="s">
        <v>268</v>
      </c>
      <c r="V17" s="101" t="s">
        <v>277</v>
      </c>
      <c r="W17" s="97">
        <v>0.20399999999999999</v>
      </c>
      <c r="Z17" s="95" t="s">
        <v>420</v>
      </c>
      <c r="AA17" s="95" t="s">
        <v>430</v>
      </c>
      <c r="AB17" s="98" t="s">
        <v>280</v>
      </c>
    </row>
    <row r="18" spans="1:28" ht="25.5">
      <c r="A18" s="93">
        <v>5</v>
      </c>
      <c r="B18" s="94" t="s">
        <v>67</v>
      </c>
      <c r="C18" s="95" t="s">
        <v>431</v>
      </c>
      <c r="D18" s="96" t="s">
        <v>432</v>
      </c>
      <c r="E18" s="97">
        <v>1</v>
      </c>
      <c r="F18" s="98" t="s">
        <v>293</v>
      </c>
      <c r="G18" s="99">
        <v>26.04</v>
      </c>
      <c r="H18" s="99">
        <f t="shared" si="0"/>
        <v>26.04</v>
      </c>
      <c r="J18" s="99">
        <f t="shared" si="1"/>
        <v>26.04</v>
      </c>
      <c r="K18" s="100">
        <v>7.3999999999999999E-4</v>
      </c>
      <c r="L18" s="100">
        <f t="shared" si="2"/>
        <v>7.3999999999999999E-4</v>
      </c>
      <c r="O18" s="98">
        <v>20</v>
      </c>
      <c r="P18" s="98" t="s">
        <v>268</v>
      </c>
      <c r="V18" s="101" t="s">
        <v>277</v>
      </c>
      <c r="W18" s="97">
        <v>0.19400000000000001</v>
      </c>
      <c r="Z18" s="95" t="s">
        <v>382</v>
      </c>
      <c r="AA18" s="95" t="s">
        <v>268</v>
      </c>
      <c r="AB18" s="98" t="s">
        <v>280</v>
      </c>
    </row>
    <row r="19" spans="1:28" ht="25.5">
      <c r="A19" s="93">
        <v>6</v>
      </c>
      <c r="B19" s="94" t="s">
        <v>67</v>
      </c>
      <c r="C19" s="95" t="s">
        <v>433</v>
      </c>
      <c r="D19" s="96" t="s">
        <v>434</v>
      </c>
      <c r="E19" s="97">
        <v>1</v>
      </c>
      <c r="F19" s="98" t="s">
        <v>288</v>
      </c>
      <c r="G19" s="99">
        <v>9.48</v>
      </c>
      <c r="H19" s="99">
        <f t="shared" si="0"/>
        <v>9.48</v>
      </c>
      <c r="J19" s="99">
        <f t="shared" si="1"/>
        <v>9.48</v>
      </c>
      <c r="K19" s="100">
        <v>3.8000000000000002E-4</v>
      </c>
      <c r="L19" s="100">
        <f t="shared" si="2"/>
        <v>3.8000000000000002E-4</v>
      </c>
      <c r="O19" s="98">
        <v>20</v>
      </c>
      <c r="P19" s="98" t="s">
        <v>268</v>
      </c>
      <c r="V19" s="101" t="s">
        <v>277</v>
      </c>
      <c r="W19" s="97">
        <v>0.21</v>
      </c>
      <c r="Z19" s="95" t="s">
        <v>382</v>
      </c>
      <c r="AA19" s="95" t="s">
        <v>268</v>
      </c>
      <c r="AB19" s="98" t="s">
        <v>280</v>
      </c>
    </row>
    <row r="20" spans="1:28" ht="25.5">
      <c r="A20" s="93">
        <v>7</v>
      </c>
      <c r="B20" s="94" t="s">
        <v>67</v>
      </c>
      <c r="C20" s="95" t="s">
        <v>435</v>
      </c>
      <c r="D20" s="96" t="s">
        <v>436</v>
      </c>
      <c r="E20" s="97">
        <v>0.05</v>
      </c>
      <c r="F20" s="98" t="s">
        <v>305</v>
      </c>
      <c r="G20" s="99">
        <v>41.46</v>
      </c>
      <c r="H20" s="99">
        <f t="shared" si="0"/>
        <v>2.0699999999999998</v>
      </c>
      <c r="J20" s="99">
        <f t="shared" si="1"/>
        <v>2.0699999999999998</v>
      </c>
      <c r="O20" s="98">
        <v>20</v>
      </c>
      <c r="P20" s="98" t="s">
        <v>268</v>
      </c>
      <c r="V20" s="101" t="s">
        <v>277</v>
      </c>
      <c r="W20" s="97">
        <v>0.16900000000000001</v>
      </c>
      <c r="Z20" s="95" t="s">
        <v>289</v>
      </c>
      <c r="AA20" s="95" t="s">
        <v>437</v>
      </c>
      <c r="AB20" s="98" t="s">
        <v>280</v>
      </c>
    </row>
    <row r="21" spans="1:28">
      <c r="A21" s="93">
        <v>8</v>
      </c>
      <c r="B21" s="94" t="s">
        <v>67</v>
      </c>
      <c r="C21" s="95" t="s">
        <v>438</v>
      </c>
      <c r="D21" s="96" t="s">
        <v>439</v>
      </c>
      <c r="E21" s="97">
        <v>12</v>
      </c>
      <c r="F21" s="98" t="s">
        <v>309</v>
      </c>
      <c r="G21" s="99">
        <v>9.85</v>
      </c>
      <c r="H21" s="99">
        <f t="shared" si="0"/>
        <v>118.2</v>
      </c>
      <c r="J21" s="99">
        <f t="shared" si="1"/>
        <v>118.2</v>
      </c>
      <c r="O21" s="98">
        <v>20</v>
      </c>
      <c r="P21" s="98" t="s">
        <v>268</v>
      </c>
      <c r="V21" s="101" t="s">
        <v>277</v>
      </c>
      <c r="W21" s="97">
        <v>12</v>
      </c>
      <c r="Z21" s="95" t="s">
        <v>420</v>
      </c>
      <c r="AA21" s="95" t="s">
        <v>440</v>
      </c>
      <c r="AB21" s="98" t="s">
        <v>280</v>
      </c>
    </row>
    <row r="22" spans="1:28">
      <c r="D22" s="103" t="s">
        <v>441</v>
      </c>
      <c r="E22" s="104">
        <f>J22</f>
        <v>293.38</v>
      </c>
      <c r="H22" s="104">
        <f>SUM(H12:H21)</f>
        <v>293.38</v>
      </c>
      <c r="I22" s="104">
        <f>SUM(I12:I21)</f>
        <v>0</v>
      </c>
      <c r="J22" s="104">
        <f>SUM(J12:J21)</f>
        <v>293.38</v>
      </c>
      <c r="L22" s="105">
        <f>SUM(L12:L21)</f>
        <v>3.3079999999999998E-2</v>
      </c>
      <c r="N22" s="106">
        <f>SUM(N12:N21)</f>
        <v>8.4000000000000005E-2</v>
      </c>
      <c r="W22" s="97">
        <f>SUM(W12:W21)</f>
        <v>16.920999999999999</v>
      </c>
    </row>
    <row r="24" spans="1:28">
      <c r="B24" s="95" t="s">
        <v>355</v>
      </c>
    </row>
    <row r="25" spans="1:28">
      <c r="A25" s="93">
        <v>9</v>
      </c>
      <c r="B25" s="94" t="s">
        <v>61</v>
      </c>
      <c r="C25" s="95" t="s">
        <v>442</v>
      </c>
      <c r="D25" s="96" t="s">
        <v>443</v>
      </c>
      <c r="E25" s="97">
        <v>1</v>
      </c>
      <c r="F25" s="98" t="s">
        <v>288</v>
      </c>
      <c r="G25" s="99">
        <v>81.42</v>
      </c>
      <c r="H25" s="99">
        <f>ROUND(E25*G25, 2)</f>
        <v>81.42</v>
      </c>
      <c r="J25" s="99">
        <f>ROUND(E25*G25, 2)</f>
        <v>81.42</v>
      </c>
      <c r="K25" s="100">
        <v>2.5200000000000001E-3</v>
      </c>
      <c r="L25" s="100">
        <f>E25*K25</f>
        <v>2.5200000000000001E-3</v>
      </c>
      <c r="O25" s="98">
        <v>20</v>
      </c>
      <c r="P25" s="98" t="s">
        <v>268</v>
      </c>
      <c r="V25" s="101" t="s">
        <v>277</v>
      </c>
      <c r="W25" s="97">
        <v>0.433</v>
      </c>
      <c r="Z25" s="95" t="s">
        <v>294</v>
      </c>
      <c r="AA25" s="95" t="s">
        <v>444</v>
      </c>
      <c r="AB25" s="98" t="s">
        <v>280</v>
      </c>
    </row>
    <row r="26" spans="1:28">
      <c r="A26" s="93">
        <v>10</v>
      </c>
      <c r="B26" s="94" t="s">
        <v>61</v>
      </c>
      <c r="C26" s="95" t="s">
        <v>445</v>
      </c>
      <c r="D26" s="96" t="s">
        <v>446</v>
      </c>
      <c r="E26" s="97">
        <v>1</v>
      </c>
      <c r="F26" s="98" t="s">
        <v>288</v>
      </c>
      <c r="G26" s="99">
        <v>21.71</v>
      </c>
      <c r="H26" s="99">
        <f>ROUND(E26*G26, 2)</f>
        <v>21.71</v>
      </c>
      <c r="J26" s="99">
        <f>ROUND(E26*G26, 2)</f>
        <v>21.71</v>
      </c>
      <c r="K26" s="100">
        <v>4.0000000000000002E-4</v>
      </c>
      <c r="L26" s="100">
        <f>E26*K26</f>
        <v>4.0000000000000002E-4</v>
      </c>
      <c r="O26" s="98">
        <v>20</v>
      </c>
      <c r="P26" s="98" t="s">
        <v>268</v>
      </c>
      <c r="V26" s="101" t="s">
        <v>277</v>
      </c>
      <c r="W26" s="97">
        <v>7.1999999999999995E-2</v>
      </c>
      <c r="Z26" s="95" t="s">
        <v>294</v>
      </c>
      <c r="AA26" s="95" t="s">
        <v>447</v>
      </c>
      <c r="AB26" s="98" t="s">
        <v>280</v>
      </c>
    </row>
    <row r="27" spans="1:28">
      <c r="A27" s="93">
        <v>11</v>
      </c>
      <c r="B27" s="94" t="s">
        <v>61</v>
      </c>
      <c r="C27" s="95" t="s">
        <v>448</v>
      </c>
      <c r="D27" s="96" t="s">
        <v>449</v>
      </c>
      <c r="E27" s="97">
        <v>1</v>
      </c>
      <c r="F27" s="98" t="s">
        <v>288</v>
      </c>
      <c r="G27" s="99">
        <v>18.149999999999999</v>
      </c>
      <c r="H27" s="99">
        <f>ROUND(E27*G27, 2)</f>
        <v>18.149999999999999</v>
      </c>
      <c r="J27" s="99">
        <f>ROUND(E27*G27, 2)</f>
        <v>18.149999999999999</v>
      </c>
      <c r="K27" s="100">
        <v>1E-4</v>
      </c>
      <c r="L27" s="100">
        <f>E27*K27</f>
        <v>1E-4</v>
      </c>
      <c r="O27" s="98">
        <v>20</v>
      </c>
      <c r="P27" s="98" t="s">
        <v>268</v>
      </c>
      <c r="V27" s="101" t="s">
        <v>277</v>
      </c>
      <c r="W27" s="97">
        <v>7.1999999999999995E-2</v>
      </c>
      <c r="Z27" s="95" t="s">
        <v>294</v>
      </c>
      <c r="AA27" s="95" t="s">
        <v>450</v>
      </c>
      <c r="AB27" s="98" t="s">
        <v>280</v>
      </c>
    </row>
    <row r="28" spans="1:28">
      <c r="A28" s="93">
        <v>12</v>
      </c>
      <c r="B28" s="94" t="s">
        <v>61</v>
      </c>
      <c r="C28" s="95" t="s">
        <v>451</v>
      </c>
      <c r="D28" s="96" t="s">
        <v>452</v>
      </c>
      <c r="E28" s="97">
        <v>1</v>
      </c>
      <c r="F28" s="98" t="s">
        <v>288</v>
      </c>
      <c r="G28" s="99">
        <v>76</v>
      </c>
      <c r="H28" s="99">
        <f>ROUND(E28*G28, 2)</f>
        <v>76</v>
      </c>
      <c r="J28" s="99">
        <f>ROUND(E28*G28, 2)</f>
        <v>76</v>
      </c>
      <c r="K28" s="100">
        <v>2.9299999999999999E-3</v>
      </c>
      <c r="L28" s="100">
        <f>E28*K28</f>
        <v>2.9299999999999999E-3</v>
      </c>
      <c r="O28" s="98">
        <v>20</v>
      </c>
      <c r="P28" s="98" t="s">
        <v>268</v>
      </c>
      <c r="V28" s="101" t="s">
        <v>277</v>
      </c>
      <c r="W28" s="97">
        <v>0.79300000000000004</v>
      </c>
      <c r="Z28" s="95" t="s">
        <v>294</v>
      </c>
      <c r="AA28" s="95" t="s">
        <v>453</v>
      </c>
      <c r="AB28" s="98" t="s">
        <v>280</v>
      </c>
    </row>
    <row r="29" spans="1:28">
      <c r="D29" s="103" t="s">
        <v>390</v>
      </c>
      <c r="E29" s="104">
        <f>J29</f>
        <v>197.28</v>
      </c>
      <c r="H29" s="104">
        <f>SUM(H24:H28)</f>
        <v>197.28</v>
      </c>
      <c r="I29" s="104">
        <f>SUM(I24:I28)</f>
        <v>0</v>
      </c>
      <c r="J29" s="104">
        <f>SUM(J24:J28)</f>
        <v>197.28</v>
      </c>
      <c r="L29" s="105">
        <f>SUM(L24:L28)</f>
        <v>5.9500000000000004E-3</v>
      </c>
      <c r="N29" s="106">
        <f>SUM(N24:N28)</f>
        <v>0</v>
      </c>
      <c r="W29" s="97">
        <f>SUM(W24:W28)</f>
        <v>1.37</v>
      </c>
    </row>
    <row r="31" spans="1:28">
      <c r="B31" s="95" t="s">
        <v>405</v>
      </c>
    </row>
    <row r="32" spans="1:28" ht="25.5">
      <c r="A32" s="93">
        <v>13</v>
      </c>
      <c r="B32" s="94" t="s">
        <v>175</v>
      </c>
      <c r="C32" s="95" t="s">
        <v>408</v>
      </c>
      <c r="D32" s="96" t="s">
        <v>409</v>
      </c>
      <c r="E32" s="97">
        <v>4</v>
      </c>
      <c r="F32" s="98" t="s">
        <v>276</v>
      </c>
      <c r="G32" s="99">
        <v>1.63</v>
      </c>
      <c r="H32" s="99">
        <f>ROUND(E32*G32, 2)</f>
        <v>6.52</v>
      </c>
      <c r="J32" s="99">
        <f>ROUND(E32*G32, 2)</f>
        <v>6.52</v>
      </c>
      <c r="K32" s="100">
        <v>9.0000000000000006E-5</v>
      </c>
      <c r="L32" s="100">
        <f>E32*K32</f>
        <v>3.6000000000000002E-4</v>
      </c>
      <c r="O32" s="98">
        <v>20</v>
      </c>
      <c r="P32" s="98" t="s">
        <v>268</v>
      </c>
      <c r="V32" s="101" t="s">
        <v>277</v>
      </c>
      <c r="W32" s="97">
        <v>0.41199999999999998</v>
      </c>
      <c r="Z32" s="95" t="s">
        <v>406</v>
      </c>
      <c r="AA32" s="95" t="s">
        <v>407</v>
      </c>
      <c r="AB32" s="98" t="s">
        <v>280</v>
      </c>
    </row>
    <row r="33" spans="1:28">
      <c r="D33" s="103" t="s">
        <v>413</v>
      </c>
      <c r="E33" s="104">
        <f>J33</f>
        <v>6.52</v>
      </c>
      <c r="H33" s="104">
        <f>SUM(H31:H32)</f>
        <v>6.52</v>
      </c>
      <c r="I33" s="104">
        <f>SUM(I31:I32)</f>
        <v>0</v>
      </c>
      <c r="J33" s="104">
        <f>SUM(J31:J32)</f>
        <v>6.52</v>
      </c>
      <c r="L33" s="105">
        <f>SUM(L31:L32)</f>
        <v>3.6000000000000002E-4</v>
      </c>
      <c r="N33" s="106">
        <f>SUM(N31:N32)</f>
        <v>0</v>
      </c>
      <c r="W33" s="97">
        <f>SUM(W31:W32)</f>
        <v>0.41199999999999998</v>
      </c>
    </row>
    <row r="35" spans="1:28">
      <c r="D35" s="103" t="s">
        <v>414</v>
      </c>
      <c r="E35" s="106">
        <f>J35</f>
        <v>497.17999999999995</v>
      </c>
      <c r="H35" s="104">
        <f>+H22+H29+H33</f>
        <v>497.17999999999995</v>
      </c>
      <c r="I35" s="104">
        <f>+I22+I29+I33</f>
        <v>0</v>
      </c>
      <c r="J35" s="104">
        <f>+J22+J29+J33</f>
        <v>497.17999999999995</v>
      </c>
      <c r="L35" s="105">
        <f>+L22+L29+L33</f>
        <v>3.9389999999999994E-2</v>
      </c>
      <c r="N35" s="106">
        <f>+N22+N29+N33</f>
        <v>8.4000000000000005E-2</v>
      </c>
      <c r="W35" s="97">
        <f>+W22+W29+W33</f>
        <v>18.702999999999999</v>
      </c>
    </row>
    <row r="37" spans="1:28">
      <c r="B37" s="102" t="s">
        <v>454</v>
      </c>
    </row>
    <row r="38" spans="1:28">
      <c r="B38" s="95" t="s">
        <v>455</v>
      </c>
    </row>
    <row r="39" spans="1:28">
      <c r="A39" s="93">
        <v>14</v>
      </c>
      <c r="B39" s="94" t="s">
        <v>456</v>
      </c>
      <c r="C39" s="95" t="s">
        <v>457</v>
      </c>
      <c r="D39" s="96" t="s">
        <v>458</v>
      </c>
      <c r="E39" s="97">
        <v>10</v>
      </c>
      <c r="F39" s="98" t="s">
        <v>459</v>
      </c>
      <c r="G39" s="99">
        <v>0.96</v>
      </c>
      <c r="H39" s="99">
        <f>ROUND(E39*G39, 2)</f>
        <v>9.6</v>
      </c>
      <c r="J39" s="99">
        <f>ROUND(E39*G39, 2)</f>
        <v>9.6</v>
      </c>
      <c r="O39" s="98">
        <v>20</v>
      </c>
      <c r="P39" s="98" t="s">
        <v>268</v>
      </c>
      <c r="V39" s="101" t="s">
        <v>77</v>
      </c>
      <c r="W39" s="97">
        <v>0.48</v>
      </c>
      <c r="Z39" s="95" t="s">
        <v>460</v>
      </c>
      <c r="AA39" s="95" t="s">
        <v>461</v>
      </c>
      <c r="AB39" s="98" t="s">
        <v>280</v>
      </c>
    </row>
    <row r="40" spans="1:28" ht="25.5">
      <c r="A40" s="93">
        <v>15</v>
      </c>
      <c r="B40" s="94" t="s">
        <v>456</v>
      </c>
      <c r="C40" s="95" t="s">
        <v>462</v>
      </c>
      <c r="D40" s="96" t="s">
        <v>463</v>
      </c>
      <c r="E40" s="97">
        <v>10</v>
      </c>
      <c r="F40" s="98" t="s">
        <v>459</v>
      </c>
      <c r="G40" s="99">
        <v>2.96</v>
      </c>
      <c r="H40" s="99">
        <f>ROUND(E40*G40, 2)</f>
        <v>29.6</v>
      </c>
      <c r="J40" s="99">
        <f>ROUND(E40*G40, 2)</f>
        <v>29.6</v>
      </c>
      <c r="K40" s="100">
        <v>3.5E-4</v>
      </c>
      <c r="L40" s="100">
        <f>E40*K40</f>
        <v>3.5000000000000001E-3</v>
      </c>
      <c r="O40" s="98">
        <v>20</v>
      </c>
      <c r="P40" s="98" t="s">
        <v>268</v>
      </c>
      <c r="V40" s="101" t="s">
        <v>77</v>
      </c>
      <c r="W40" s="97">
        <v>0.56999999999999995</v>
      </c>
      <c r="Z40" s="95" t="s">
        <v>460</v>
      </c>
      <c r="AA40" s="95" t="s">
        <v>464</v>
      </c>
      <c r="AB40" s="98" t="s">
        <v>280</v>
      </c>
    </row>
    <row r="41" spans="1:28">
      <c r="D41" s="103" t="s">
        <v>465</v>
      </c>
      <c r="E41" s="104">
        <f>J41</f>
        <v>39.200000000000003</v>
      </c>
      <c r="H41" s="104">
        <f>SUM(H37:H40)</f>
        <v>39.200000000000003</v>
      </c>
      <c r="I41" s="104">
        <f>SUM(I37:I40)</f>
        <v>0</v>
      </c>
      <c r="J41" s="104">
        <f>SUM(J37:J40)</f>
        <v>39.200000000000003</v>
      </c>
      <c r="L41" s="105">
        <f>SUM(L37:L40)</f>
        <v>3.5000000000000001E-3</v>
      </c>
      <c r="N41" s="106">
        <f>SUM(N37:N40)</f>
        <v>0</v>
      </c>
      <c r="W41" s="97">
        <f>SUM(W37:W40)</f>
        <v>1.0499999999999998</v>
      </c>
    </row>
    <row r="43" spans="1:28">
      <c r="D43" s="103" t="s">
        <v>466</v>
      </c>
      <c r="E43" s="104">
        <f>J43</f>
        <v>39.200000000000003</v>
      </c>
      <c r="H43" s="104">
        <f>+H41</f>
        <v>39.200000000000003</v>
      </c>
      <c r="I43" s="104">
        <f>+I41</f>
        <v>0</v>
      </c>
      <c r="J43" s="104">
        <f>+J41</f>
        <v>39.200000000000003</v>
      </c>
      <c r="L43" s="105">
        <f>+L41</f>
        <v>3.5000000000000001E-3</v>
      </c>
      <c r="N43" s="106">
        <f>+N41</f>
        <v>0</v>
      </c>
      <c r="W43" s="97">
        <f>+W41</f>
        <v>1.0499999999999998</v>
      </c>
    </row>
    <row r="45" spans="1:28">
      <c r="D45" s="107" t="s">
        <v>415</v>
      </c>
      <c r="E45" s="104">
        <f>J45</f>
        <v>536.38</v>
      </c>
      <c r="H45" s="104">
        <f>+H35+H43</f>
        <v>536.38</v>
      </c>
      <c r="I45" s="104">
        <f>+I35+I43</f>
        <v>0</v>
      </c>
      <c r="J45" s="104">
        <f>+J35+J43</f>
        <v>536.38</v>
      </c>
      <c r="L45" s="105">
        <f>+L35+L43</f>
        <v>4.2889999999999998E-2</v>
      </c>
      <c r="N45" s="106">
        <f>+N35+N43</f>
        <v>8.4000000000000005E-2</v>
      </c>
      <c r="W45" s="97">
        <f>+W35+W43</f>
        <v>19.753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Výkaz výmer</vt:lpstr>
      <vt:lpstr>Rekonštrukcia vykurovania</vt:lpstr>
      <vt:lpstr>Plynofikácia</vt:lpstr>
      <vt:lpstr>Plynofikácia!Názvy_tlače</vt:lpstr>
      <vt:lpstr>'Rekonštrukcia vykurovania'!Názvy_tlače</vt:lpstr>
      <vt:lpstr>Plynofikácia!Oblasť_tlače</vt:lpstr>
      <vt:lpstr>'Rekonštrukcia vykurovania'!Oblasť_tlače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2020-08-17T06:40:43Z</dcterms:created>
  <dcterms:modified xsi:type="dcterms:W3CDTF">2020-08-17T06:43:45Z</dcterms:modified>
</cp:coreProperties>
</file>